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C:\Users\mmaric\Desktop\Proračuni, izvršenja, izvještaji i ostalo\2023-SVE\ZAVRŠNI RAČUN - 2023 - KOMPLET !\RAZINA 23 - OPĆINA + VRTIĆ\"/>
    </mc:Choice>
  </mc:AlternateContent>
  <xr:revisionPtr revIDLastSave="0" documentId="13_ncr:1_{53A90C0F-C620-4161-9AF6-1FFB86AF22F1}"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47" i="9" l="1"/>
  <c r="J1447" i="9"/>
  <c r="F317" i="9"/>
  <c r="F316" i="9" s="1"/>
  <c r="F315" i="9"/>
  <c r="F314" i="9" s="1"/>
  <c r="F313" i="9"/>
  <c r="F312" i="9"/>
  <c r="F311" i="9" s="1"/>
  <c r="F310" i="9"/>
  <c r="F309" i="9"/>
  <c r="H308" i="9"/>
  <c r="G308" i="9"/>
  <c r="E308" i="9" s="1"/>
  <c r="B308" i="9" s="1"/>
  <c r="F308" i="9"/>
  <c r="F307" i="9"/>
  <c r="H306" i="9"/>
  <c r="G306" i="9"/>
  <c r="F306" i="9"/>
  <c r="E306" i="9"/>
  <c r="B306" i="9" s="1"/>
  <c r="H305" i="9"/>
  <c r="E305" i="9" s="1"/>
  <c r="B305" i="9" s="1"/>
  <c r="G305" i="9"/>
  <c r="F305" i="9"/>
  <c r="H304" i="9"/>
  <c r="G304" i="9"/>
  <c r="F304" i="9"/>
  <c r="E304" i="9"/>
  <c r="B304" i="9" s="1"/>
  <c r="H303" i="9"/>
  <c r="G303" i="9"/>
  <c r="E303" i="9" s="1"/>
  <c r="B303" i="9" s="1"/>
  <c r="F303" i="9"/>
  <c r="H302" i="9"/>
  <c r="G302" i="9"/>
  <c r="E302" i="9" s="1"/>
  <c r="B302" i="9" s="1"/>
  <c r="F302" i="9"/>
  <c r="H301" i="9"/>
  <c r="G301" i="9"/>
  <c r="F301" i="9"/>
  <c r="E301" i="9"/>
  <c r="B301" i="9"/>
  <c r="H300" i="9"/>
  <c r="G300" i="9"/>
  <c r="F300" i="9"/>
  <c r="H299" i="9"/>
  <c r="G299" i="9"/>
  <c r="F299" i="9"/>
  <c r="H298" i="9"/>
  <c r="G298" i="9"/>
  <c r="F298" i="9"/>
  <c r="E298" i="9"/>
  <c r="B298" i="9" s="1"/>
  <c r="H297" i="9"/>
  <c r="G297" i="9"/>
  <c r="F297" i="9"/>
  <c r="H296" i="9"/>
  <c r="G296" i="9"/>
  <c r="F296" i="9"/>
  <c r="E296" i="9"/>
  <c r="B296" i="9" s="1"/>
  <c r="H295" i="9"/>
  <c r="G295" i="9"/>
  <c r="F295" i="9"/>
  <c r="H294" i="9"/>
  <c r="G294" i="9"/>
  <c r="F294" i="9"/>
  <c r="E294" i="9"/>
  <c r="B294" i="9" s="1"/>
  <c r="H293" i="9"/>
  <c r="G293" i="9"/>
  <c r="F293" i="9"/>
  <c r="H292" i="9"/>
  <c r="G292" i="9"/>
  <c r="F292" i="9"/>
  <c r="H291" i="9"/>
  <c r="G291" i="9"/>
  <c r="E291" i="9" s="1"/>
  <c r="B291" i="9" s="1"/>
  <c r="F291" i="9"/>
  <c r="F290" i="9"/>
  <c r="F289" i="9"/>
  <c r="H288" i="9"/>
  <c r="G288" i="9"/>
  <c r="F288" i="9"/>
  <c r="E288" i="9"/>
  <c r="B288" i="9" s="1"/>
  <c r="H287" i="9"/>
  <c r="G287" i="9"/>
  <c r="F287" i="9"/>
  <c r="H286" i="9"/>
  <c r="G286" i="9"/>
  <c r="F286" i="9"/>
  <c r="H285" i="9"/>
  <c r="E285" i="9" s="1"/>
  <c r="B285" i="9" s="1"/>
  <c r="G285" i="9"/>
  <c r="F285" i="9"/>
  <c r="F284" i="9"/>
  <c r="H283" i="9"/>
  <c r="G283" i="9"/>
  <c r="F283" i="9"/>
  <c r="E283" i="9"/>
  <c r="B283" i="9" s="1"/>
  <c r="H282" i="9"/>
  <c r="G282" i="9"/>
  <c r="E282" i="9" s="1"/>
  <c r="B282" i="9" s="1"/>
  <c r="F282" i="9"/>
  <c r="H281" i="9"/>
  <c r="G281" i="9"/>
  <c r="F281" i="9"/>
  <c r="E281" i="9"/>
  <c r="B281" i="9" s="1"/>
  <c r="F280" i="9"/>
  <c r="F279" i="9"/>
  <c r="F278" i="9"/>
  <c r="F276" i="9"/>
  <c r="L275" i="9"/>
  <c r="H275" i="9"/>
  <c r="F275" i="9"/>
  <c r="F274" i="9"/>
  <c r="I273" i="9"/>
  <c r="H273" i="9"/>
  <c r="E273" i="9" s="1"/>
  <c r="B273" i="9" s="1"/>
  <c r="F273" i="9"/>
  <c r="E272" i="9"/>
  <c r="M271" i="9"/>
  <c r="F271" i="9" s="1"/>
  <c r="B271" i="9" s="1"/>
  <c r="L271" i="9"/>
  <c r="E271" i="9"/>
  <c r="M270" i="9"/>
  <c r="L270" i="9"/>
  <c r="F270" i="9" s="1"/>
  <c r="E270" i="9"/>
  <c r="M269" i="9"/>
  <c r="L269" i="9"/>
  <c r="F269" i="9"/>
  <c r="E269" i="9"/>
  <c r="B269" i="9"/>
  <c r="M268" i="9"/>
  <c r="L268" i="9"/>
  <c r="F268" i="9" s="1"/>
  <c r="E268" i="9"/>
  <c r="M267" i="9"/>
  <c r="L267" i="9"/>
  <c r="F267" i="9"/>
  <c r="E267" i="9"/>
  <c r="B267" i="9"/>
  <c r="M266" i="9"/>
  <c r="L266" i="9"/>
  <c r="F266" i="9" s="1"/>
  <c r="E266" i="9"/>
  <c r="M265" i="9"/>
  <c r="L265" i="9"/>
  <c r="F265" i="9"/>
  <c r="B265" i="9" s="1"/>
  <c r="E265" i="9"/>
  <c r="M264" i="9"/>
  <c r="L264" i="9"/>
  <c r="F264" i="9" s="1"/>
  <c r="E264" i="9"/>
  <c r="B264" i="9" s="1"/>
  <c r="M263" i="9"/>
  <c r="F263" i="9" s="1"/>
  <c r="B263" i="9" s="1"/>
  <c r="L263" i="9"/>
  <c r="E263" i="9"/>
  <c r="M262" i="9"/>
  <c r="L262" i="9"/>
  <c r="F262" i="9" s="1"/>
  <c r="E262" i="9"/>
  <c r="M261" i="9"/>
  <c r="L261" i="9"/>
  <c r="F261" i="9"/>
  <c r="E261" i="9"/>
  <c r="B261" i="9"/>
  <c r="M260" i="9"/>
  <c r="L260" i="9"/>
  <c r="F260" i="9" s="1"/>
  <c r="E260" i="9"/>
  <c r="M259" i="9"/>
  <c r="L259" i="9"/>
  <c r="F259" i="9"/>
  <c r="B259" i="9" s="1"/>
  <c r="E259" i="9"/>
  <c r="M258" i="9"/>
  <c r="L258" i="9"/>
  <c r="F258" i="9" s="1"/>
  <c r="E258" i="9"/>
  <c r="M257" i="9"/>
  <c r="F257" i="9" s="1"/>
  <c r="B257" i="9" s="1"/>
  <c r="L257" i="9"/>
  <c r="E257" i="9"/>
  <c r="M256" i="9"/>
  <c r="L256" i="9"/>
  <c r="F256" i="9" s="1"/>
  <c r="E256" i="9"/>
  <c r="M255" i="9"/>
  <c r="F255" i="9" s="1"/>
  <c r="B255" i="9" s="1"/>
  <c r="L255" i="9"/>
  <c r="E255" i="9"/>
  <c r="M254" i="9"/>
  <c r="L254" i="9"/>
  <c r="F254" i="9" s="1"/>
  <c r="E254" i="9"/>
  <c r="M253" i="9"/>
  <c r="L253" i="9"/>
  <c r="F253" i="9"/>
  <c r="E253" i="9"/>
  <c r="B253" i="9"/>
  <c r="M252" i="9"/>
  <c r="L252" i="9"/>
  <c r="F252" i="9" s="1"/>
  <c r="E252" i="9"/>
  <c r="M251" i="9"/>
  <c r="L251" i="9"/>
  <c r="F251" i="9"/>
  <c r="E251" i="9"/>
  <c r="B251" i="9"/>
  <c r="M250" i="9"/>
  <c r="L250" i="9"/>
  <c r="F250" i="9" s="1"/>
  <c r="E250" i="9"/>
  <c r="M249" i="9"/>
  <c r="F249" i="9" s="1"/>
  <c r="B249" i="9" s="1"/>
  <c r="L249" i="9"/>
  <c r="E249" i="9"/>
  <c r="M248" i="9"/>
  <c r="L248" i="9"/>
  <c r="F248" i="9" s="1"/>
  <c r="E248" i="9"/>
  <c r="M247" i="9"/>
  <c r="F247" i="9" s="1"/>
  <c r="B247" i="9" s="1"/>
  <c r="L247" i="9"/>
  <c r="E247" i="9"/>
  <c r="M246" i="9"/>
  <c r="L246" i="9"/>
  <c r="F246" i="9" s="1"/>
  <c r="E246" i="9"/>
  <c r="B246" i="9" s="1"/>
  <c r="M245" i="9"/>
  <c r="L245" i="9"/>
  <c r="F245" i="9"/>
  <c r="E245" i="9"/>
  <c r="B245" i="9"/>
  <c r="M244" i="9"/>
  <c r="L244" i="9"/>
  <c r="F244" i="9" s="1"/>
  <c r="E244" i="9"/>
  <c r="B244" i="9" s="1"/>
  <c r="M243" i="9"/>
  <c r="L243" i="9"/>
  <c r="F243" i="9"/>
  <c r="E243" i="9"/>
  <c r="B243" i="9"/>
  <c r="M242" i="9"/>
  <c r="L242" i="9"/>
  <c r="F242" i="9" s="1"/>
  <c r="E242" i="9"/>
  <c r="B242" i="9" s="1"/>
  <c r="M241" i="9"/>
  <c r="F241" i="9" s="1"/>
  <c r="B241" i="9" s="1"/>
  <c r="L241" i="9"/>
  <c r="E241" i="9"/>
  <c r="M240" i="9"/>
  <c r="L240" i="9"/>
  <c r="F240" i="9" s="1"/>
  <c r="E240" i="9"/>
  <c r="B240" i="9" s="1"/>
  <c r="M239" i="9"/>
  <c r="F239" i="9" s="1"/>
  <c r="B239" i="9" s="1"/>
  <c r="L239" i="9"/>
  <c r="E239" i="9"/>
  <c r="M238" i="9"/>
  <c r="L238" i="9"/>
  <c r="F238" i="9" s="1"/>
  <c r="E238" i="9"/>
  <c r="M237" i="9"/>
  <c r="L237" i="9"/>
  <c r="F237" i="9"/>
  <c r="B237" i="9" s="1"/>
  <c r="E237" i="9"/>
  <c r="M236" i="9"/>
  <c r="L236" i="9"/>
  <c r="F236" i="9" s="1"/>
  <c r="E236" i="9"/>
  <c r="M235" i="9"/>
  <c r="F235" i="9" s="1"/>
  <c r="B235" i="9" s="1"/>
  <c r="L235" i="9"/>
  <c r="E235" i="9"/>
  <c r="M234" i="9"/>
  <c r="L234" i="9"/>
  <c r="F234" i="9" s="1"/>
  <c r="E234" i="9"/>
  <c r="M233" i="9"/>
  <c r="F233" i="9" s="1"/>
  <c r="B233" i="9" s="1"/>
  <c r="L233" i="9"/>
  <c r="E233" i="9"/>
  <c r="M232" i="9"/>
  <c r="L232" i="9"/>
  <c r="F232" i="9" s="1"/>
  <c r="E232" i="9"/>
  <c r="M231" i="9"/>
  <c r="F231" i="9" s="1"/>
  <c r="B231" i="9" s="1"/>
  <c r="L231" i="9"/>
  <c r="E231" i="9"/>
  <c r="M230" i="9"/>
  <c r="L230" i="9"/>
  <c r="F230" i="9" s="1"/>
  <c r="E230" i="9"/>
  <c r="B230" i="9" s="1"/>
  <c r="M229" i="9"/>
  <c r="L229" i="9"/>
  <c r="F229" i="9"/>
  <c r="B229" i="9" s="1"/>
  <c r="E229" i="9"/>
  <c r="M228" i="9"/>
  <c r="L228" i="9"/>
  <c r="F228" i="9" s="1"/>
  <c r="E228" i="9"/>
  <c r="B228" i="9" s="1"/>
  <c r="M227" i="9"/>
  <c r="L227" i="9"/>
  <c r="F227" i="9"/>
  <c r="B227" i="9" s="1"/>
  <c r="E227" i="9"/>
  <c r="M226" i="9"/>
  <c r="L226" i="9"/>
  <c r="F226" i="9" s="1"/>
  <c r="E226" i="9"/>
  <c r="B226" i="9" s="1"/>
  <c r="M225" i="9"/>
  <c r="L225" i="9"/>
  <c r="F225" i="9"/>
  <c r="B225" i="9" s="1"/>
  <c r="E225" i="9"/>
  <c r="M224" i="9"/>
  <c r="L224" i="9"/>
  <c r="F224" i="9" s="1"/>
  <c r="E224" i="9"/>
  <c r="B224" i="9" s="1"/>
  <c r="M223" i="9"/>
  <c r="F223" i="9" s="1"/>
  <c r="L223" i="9"/>
  <c r="E223" i="9"/>
  <c r="B223" i="9"/>
  <c r="M222" i="9"/>
  <c r="L222" i="9"/>
  <c r="F222" i="9" s="1"/>
  <c r="E222" i="9"/>
  <c r="M221" i="9"/>
  <c r="L221" i="9"/>
  <c r="F221" i="9"/>
  <c r="E221" i="9"/>
  <c r="B221" i="9"/>
  <c r="M220" i="9"/>
  <c r="L220" i="9"/>
  <c r="F220" i="9" s="1"/>
  <c r="E220" i="9"/>
  <c r="M219" i="9"/>
  <c r="L219" i="9"/>
  <c r="F219" i="9"/>
  <c r="E219" i="9"/>
  <c r="B219" i="9"/>
  <c r="M218" i="9"/>
  <c r="L218" i="9"/>
  <c r="F218" i="9" s="1"/>
  <c r="E218" i="9"/>
  <c r="M217" i="9"/>
  <c r="L217" i="9"/>
  <c r="E217" i="9"/>
  <c r="M216" i="9"/>
  <c r="L216" i="9"/>
  <c r="F216" i="9" s="1"/>
  <c r="E216" i="9"/>
  <c r="M215" i="9"/>
  <c r="F215" i="9" s="1"/>
  <c r="B215" i="9" s="1"/>
  <c r="L215" i="9"/>
  <c r="E215" i="9"/>
  <c r="M214" i="9"/>
  <c r="L214" i="9"/>
  <c r="F214" i="9" s="1"/>
  <c r="E214" i="9"/>
  <c r="B214" i="9" s="1"/>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G183" i="9"/>
  <c r="E183" i="9" s="1"/>
  <c r="B183" i="9" s="1"/>
  <c r="F183" i="9"/>
  <c r="F182" i="9"/>
  <c r="F181" i="9"/>
  <c r="F180" i="9"/>
  <c r="F179" i="9"/>
  <c r="F178" i="9"/>
  <c r="F177" i="9"/>
  <c r="F176" i="9"/>
  <c r="F175" i="9"/>
  <c r="F174" i="9"/>
  <c r="F173" i="9"/>
  <c r="F172" i="9"/>
  <c r="F171" i="9"/>
  <c r="F170" i="9"/>
  <c r="F169" i="9"/>
  <c r="F168" i="9"/>
  <c r="F167" i="9"/>
  <c r="F166" i="9"/>
  <c r="F165" i="9"/>
  <c r="F164" i="9"/>
  <c r="F163" i="9"/>
  <c r="F162" i="9"/>
  <c r="F161" i="9"/>
  <c r="H160" i="9"/>
  <c r="G160" i="9"/>
  <c r="E160" i="9" s="1"/>
  <c r="F160" i="9"/>
  <c r="B160" i="9" s="1"/>
  <c r="H159" i="9"/>
  <c r="G159" i="9"/>
  <c r="E159" i="9" s="1"/>
  <c r="B159" i="9" s="1"/>
  <c r="F159" i="9"/>
  <c r="H158" i="9"/>
  <c r="E158" i="9" s="1"/>
  <c r="G158" i="9"/>
  <c r="F158" i="9"/>
  <c r="B158" i="9"/>
  <c r="H157" i="9"/>
  <c r="G157" i="9"/>
  <c r="F157" i="9"/>
  <c r="E157" i="9"/>
  <c r="B157" i="9" s="1"/>
  <c r="H156" i="9"/>
  <c r="G156" i="9"/>
  <c r="F156" i="9"/>
  <c r="H155" i="9"/>
  <c r="G155" i="9"/>
  <c r="F155" i="9"/>
  <c r="E155" i="9"/>
  <c r="B155" i="9" s="1"/>
  <c r="H154" i="9"/>
  <c r="E154" i="9" s="1"/>
  <c r="B154" i="9" s="1"/>
  <c r="G154" i="9"/>
  <c r="F154" i="9"/>
  <c r="H153" i="9"/>
  <c r="G153" i="9"/>
  <c r="F153" i="9"/>
  <c r="E153" i="9"/>
  <c r="B153" i="9" s="1"/>
  <c r="H152" i="9"/>
  <c r="G152" i="9"/>
  <c r="E152" i="9" s="1"/>
  <c r="B152" i="9" s="1"/>
  <c r="F152" i="9"/>
  <c r="H151" i="9"/>
  <c r="G151" i="9"/>
  <c r="E151" i="9" s="1"/>
  <c r="B151" i="9" s="1"/>
  <c r="F151" i="9"/>
  <c r="H150" i="9"/>
  <c r="E150" i="9" s="1"/>
  <c r="B150" i="9" s="1"/>
  <c r="G150" i="9"/>
  <c r="F150" i="9"/>
  <c r="H149" i="9"/>
  <c r="G149" i="9"/>
  <c r="F149" i="9"/>
  <c r="E149" i="9"/>
  <c r="B149" i="9" s="1"/>
  <c r="H148" i="9"/>
  <c r="G148" i="9"/>
  <c r="F148" i="9"/>
  <c r="H147" i="9"/>
  <c r="G147" i="9"/>
  <c r="F147" i="9"/>
  <c r="E147" i="9"/>
  <c r="B147" i="9" s="1"/>
  <c r="H146" i="9"/>
  <c r="E146" i="9" s="1"/>
  <c r="G146" i="9"/>
  <c r="F146" i="9"/>
  <c r="B146" i="9"/>
  <c r="H145" i="9"/>
  <c r="G145" i="9"/>
  <c r="F145" i="9"/>
  <c r="E145" i="9"/>
  <c r="B145" i="9" s="1"/>
  <c r="H144" i="9"/>
  <c r="G144" i="9"/>
  <c r="E144" i="9" s="1"/>
  <c r="B144" i="9" s="1"/>
  <c r="F144" i="9"/>
  <c r="F143" i="9"/>
  <c r="H142" i="9"/>
  <c r="E142" i="9" s="1"/>
  <c r="G142" i="9"/>
  <c r="F142" i="9"/>
  <c r="B142" i="9"/>
  <c r="H141" i="9"/>
  <c r="G141" i="9"/>
  <c r="F141" i="9"/>
  <c r="E141" i="9"/>
  <c r="B141" i="9" s="1"/>
  <c r="H140" i="9"/>
  <c r="G140" i="9"/>
  <c r="F140" i="9"/>
  <c r="H139" i="9"/>
  <c r="G139" i="9"/>
  <c r="E139" i="9" s="1"/>
  <c r="B139" i="9" s="1"/>
  <c r="F139" i="9"/>
  <c r="H138" i="9"/>
  <c r="E138" i="9" s="1"/>
  <c r="G138" i="9"/>
  <c r="F138" i="9"/>
  <c r="B138" i="9"/>
  <c r="H137" i="9"/>
  <c r="G137" i="9"/>
  <c r="E137" i="9" s="1"/>
  <c r="B137" i="9" s="1"/>
  <c r="F137" i="9"/>
  <c r="H136" i="9"/>
  <c r="G136" i="9"/>
  <c r="E136" i="9" s="1"/>
  <c r="B136" i="9" s="1"/>
  <c r="F136" i="9"/>
  <c r="H135" i="9"/>
  <c r="G135" i="9"/>
  <c r="E135" i="9" s="1"/>
  <c r="B135" i="9" s="1"/>
  <c r="F135" i="9"/>
  <c r="H134" i="9"/>
  <c r="E134" i="9" s="1"/>
  <c r="G134" i="9"/>
  <c r="F134" i="9"/>
  <c r="B134" i="9" s="1"/>
  <c r="H133" i="9"/>
  <c r="G133" i="9"/>
  <c r="F133" i="9"/>
  <c r="E133" i="9"/>
  <c r="B133" i="9" s="1"/>
  <c r="H132" i="9"/>
  <c r="G132" i="9"/>
  <c r="E132" i="9" s="1"/>
  <c r="F132" i="9"/>
  <c r="B132" i="9" s="1"/>
  <c r="H131" i="9"/>
  <c r="G131" i="9"/>
  <c r="E131" i="9" s="1"/>
  <c r="B131" i="9" s="1"/>
  <c r="F131" i="9"/>
  <c r="H130" i="9"/>
  <c r="E130" i="9" s="1"/>
  <c r="G130" i="9"/>
  <c r="F130" i="9"/>
  <c r="B130" i="9" s="1"/>
  <c r="H129" i="9"/>
  <c r="G129" i="9"/>
  <c r="E129" i="9" s="1"/>
  <c r="B129" i="9" s="1"/>
  <c r="F129" i="9"/>
  <c r="H128" i="9"/>
  <c r="G128" i="9"/>
  <c r="F128" i="9"/>
  <c r="H127" i="9"/>
  <c r="G127" i="9"/>
  <c r="E127" i="9" s="1"/>
  <c r="B127" i="9" s="1"/>
  <c r="F127" i="9"/>
  <c r="H126" i="9"/>
  <c r="E126" i="9" s="1"/>
  <c r="G126" i="9"/>
  <c r="F126" i="9"/>
  <c r="B126" i="9" s="1"/>
  <c r="H125" i="9"/>
  <c r="G125" i="9"/>
  <c r="E125" i="9" s="1"/>
  <c r="B125" i="9" s="1"/>
  <c r="F125" i="9"/>
  <c r="H124" i="9"/>
  <c r="G124" i="9"/>
  <c r="F124" i="9"/>
  <c r="H123" i="9"/>
  <c r="G123" i="9"/>
  <c r="E123" i="9" s="1"/>
  <c r="B123" i="9" s="1"/>
  <c r="F123" i="9"/>
  <c r="H122" i="9"/>
  <c r="G122" i="9"/>
  <c r="F122" i="9"/>
  <c r="E122" i="9"/>
  <c r="H121" i="9"/>
  <c r="G121" i="9"/>
  <c r="E121" i="9" s="1"/>
  <c r="B121" i="9" s="1"/>
  <c r="F121" i="9"/>
  <c r="H120" i="9"/>
  <c r="G120" i="9"/>
  <c r="E120" i="9" s="1"/>
  <c r="B120" i="9" s="1"/>
  <c r="F120" i="9"/>
  <c r="H119" i="9"/>
  <c r="G119" i="9"/>
  <c r="E119" i="9" s="1"/>
  <c r="B119" i="9" s="1"/>
  <c r="F119" i="9"/>
  <c r="H118" i="9"/>
  <c r="E118" i="9" s="1"/>
  <c r="G118" i="9"/>
  <c r="F118" i="9"/>
  <c r="B118" i="9"/>
  <c r="H117" i="9"/>
  <c r="G117" i="9"/>
  <c r="E117" i="9" s="1"/>
  <c r="B117" i="9" s="1"/>
  <c r="F117" i="9"/>
  <c r="H116" i="9"/>
  <c r="G116" i="9"/>
  <c r="F116" i="9"/>
  <c r="H115" i="9"/>
  <c r="G115" i="9"/>
  <c r="F115" i="9"/>
  <c r="H114" i="9"/>
  <c r="E114" i="9" s="1"/>
  <c r="G114" i="9"/>
  <c r="F114" i="9"/>
  <c r="B114" i="9"/>
  <c r="H113" i="9"/>
  <c r="G113" i="9"/>
  <c r="F113" i="9"/>
  <c r="E113" i="9"/>
  <c r="B113" i="9" s="1"/>
  <c r="H112" i="9"/>
  <c r="G112" i="9"/>
  <c r="F112" i="9"/>
  <c r="H111" i="9"/>
  <c r="G111" i="9"/>
  <c r="F111" i="9"/>
  <c r="E111" i="9"/>
  <c r="B111" i="9" s="1"/>
  <c r="H110" i="9"/>
  <c r="E110" i="9" s="1"/>
  <c r="G110" i="9"/>
  <c r="F110" i="9"/>
  <c r="B110" i="9" s="1"/>
  <c r="H109" i="9"/>
  <c r="G109" i="9"/>
  <c r="F109" i="9"/>
  <c r="E109" i="9"/>
  <c r="H108" i="9"/>
  <c r="G108" i="9"/>
  <c r="E108" i="9" s="1"/>
  <c r="F108" i="9"/>
  <c r="H107" i="9"/>
  <c r="G107" i="9"/>
  <c r="F107" i="9"/>
  <c r="E107" i="9"/>
  <c r="B107" i="9" s="1"/>
  <c r="H106" i="9"/>
  <c r="G106" i="9"/>
  <c r="F106" i="9"/>
  <c r="E106" i="9"/>
  <c r="B106" i="9" s="1"/>
  <c r="H105" i="9"/>
  <c r="G105" i="9"/>
  <c r="E105" i="9" s="1"/>
  <c r="B105" i="9" s="1"/>
  <c r="F105" i="9"/>
  <c r="H104" i="9"/>
  <c r="G104" i="9"/>
  <c r="E104" i="9" s="1"/>
  <c r="B104" i="9" s="1"/>
  <c r="F104" i="9"/>
  <c r="H103" i="9"/>
  <c r="G103" i="9"/>
  <c r="E103" i="9" s="1"/>
  <c r="F103" i="9"/>
  <c r="B103" i="9"/>
  <c r="H102" i="9"/>
  <c r="E102" i="9" s="1"/>
  <c r="B102" i="9" s="1"/>
  <c r="G102" i="9"/>
  <c r="F102" i="9"/>
  <c r="H101" i="9"/>
  <c r="G101" i="9"/>
  <c r="F101" i="9"/>
  <c r="E101" i="9"/>
  <c r="B101" i="9" s="1"/>
  <c r="H100" i="9"/>
  <c r="G100" i="9"/>
  <c r="F100" i="9"/>
  <c r="H99" i="9"/>
  <c r="E99" i="9" s="1"/>
  <c r="B99" i="9" s="1"/>
  <c r="G99" i="9"/>
  <c r="F99" i="9"/>
  <c r="H98" i="9"/>
  <c r="E98" i="9" s="1"/>
  <c r="B98" i="9" s="1"/>
  <c r="G98" i="9"/>
  <c r="F98" i="9"/>
  <c r="H97" i="9"/>
  <c r="G97" i="9"/>
  <c r="F97" i="9"/>
  <c r="E97" i="9"/>
  <c r="B97" i="9" s="1"/>
  <c r="H96" i="9"/>
  <c r="G96" i="9"/>
  <c r="F96" i="9"/>
  <c r="H95" i="9"/>
  <c r="G95" i="9"/>
  <c r="F95" i="9"/>
  <c r="E95" i="9"/>
  <c r="B95" i="9" s="1"/>
  <c r="H94" i="9"/>
  <c r="G94" i="9"/>
  <c r="F94" i="9"/>
  <c r="H93" i="9"/>
  <c r="G93" i="9"/>
  <c r="E93" i="9" s="1"/>
  <c r="B93" i="9" s="1"/>
  <c r="F93" i="9"/>
  <c r="H92" i="9"/>
  <c r="G92" i="9"/>
  <c r="F92" i="9"/>
  <c r="H91" i="9"/>
  <c r="G91" i="9"/>
  <c r="E91" i="9" s="1"/>
  <c r="B91" i="9" s="1"/>
  <c r="F91" i="9"/>
  <c r="H90" i="9"/>
  <c r="G90" i="9"/>
  <c r="F90" i="9"/>
  <c r="E90" i="9"/>
  <c r="B90" i="9" s="1"/>
  <c r="H89" i="9"/>
  <c r="G89" i="9"/>
  <c r="E89" i="9" s="1"/>
  <c r="B89" i="9" s="1"/>
  <c r="F89" i="9"/>
  <c r="H88" i="9"/>
  <c r="G88" i="9"/>
  <c r="E88" i="9" s="1"/>
  <c r="B88" i="9" s="1"/>
  <c r="F88" i="9"/>
  <c r="H87" i="9"/>
  <c r="G87" i="9"/>
  <c r="E87" i="9" s="1"/>
  <c r="B87" i="9" s="1"/>
  <c r="F87" i="9"/>
  <c r="H86" i="9"/>
  <c r="G86" i="9"/>
  <c r="F86" i="9"/>
  <c r="H85" i="9"/>
  <c r="G85" i="9"/>
  <c r="E85" i="9" s="1"/>
  <c r="B85" i="9" s="1"/>
  <c r="F85" i="9"/>
  <c r="H84" i="9"/>
  <c r="G84" i="9"/>
  <c r="F84" i="9"/>
  <c r="H83" i="9"/>
  <c r="G83" i="9"/>
  <c r="E83" i="9" s="1"/>
  <c r="B83" i="9" s="1"/>
  <c r="F83" i="9"/>
  <c r="H82" i="9"/>
  <c r="G82" i="9"/>
  <c r="F82" i="9"/>
  <c r="E82" i="9"/>
  <c r="B82" i="9" s="1"/>
  <c r="H81" i="9"/>
  <c r="G81" i="9"/>
  <c r="F81" i="9"/>
  <c r="E81" i="9"/>
  <c r="B81" i="9" s="1"/>
  <c r="H80" i="9"/>
  <c r="G80" i="9"/>
  <c r="F80" i="9"/>
  <c r="H79" i="9"/>
  <c r="G79" i="9"/>
  <c r="F79" i="9"/>
  <c r="E79" i="9"/>
  <c r="B79" i="9" s="1"/>
  <c r="H78" i="9"/>
  <c r="G78" i="9"/>
  <c r="E78" i="9" s="1"/>
  <c r="B78" i="9" s="1"/>
  <c r="F78" i="9"/>
  <c r="H77" i="9"/>
  <c r="G77" i="9"/>
  <c r="F77" i="9"/>
  <c r="E77" i="9"/>
  <c r="H76" i="9"/>
  <c r="G76" i="9"/>
  <c r="E76" i="9" s="1"/>
  <c r="F76" i="9"/>
  <c r="H75" i="9"/>
  <c r="G75" i="9"/>
  <c r="F75" i="9"/>
  <c r="E75" i="9"/>
  <c r="B75" i="9" s="1"/>
  <c r="H74" i="9"/>
  <c r="E74" i="9" s="1"/>
  <c r="G74" i="9"/>
  <c r="F74" i="9"/>
  <c r="H73" i="9"/>
  <c r="G73" i="9"/>
  <c r="E73" i="9" s="1"/>
  <c r="B73" i="9" s="1"/>
  <c r="F73" i="9"/>
  <c r="H72" i="9"/>
  <c r="G72" i="9"/>
  <c r="F72" i="9"/>
  <c r="H71" i="9"/>
  <c r="G71" i="9"/>
  <c r="E71" i="9" s="1"/>
  <c r="F71" i="9"/>
  <c r="B71" i="9"/>
  <c r="H70" i="9"/>
  <c r="G70" i="9"/>
  <c r="F70" i="9"/>
  <c r="H69" i="9"/>
  <c r="G69" i="9"/>
  <c r="F69" i="9"/>
  <c r="E69" i="9"/>
  <c r="B69" i="9" s="1"/>
  <c r="H68" i="9"/>
  <c r="G68" i="9"/>
  <c r="F68" i="9"/>
  <c r="H67" i="9"/>
  <c r="E67" i="9" s="1"/>
  <c r="B67" i="9" s="1"/>
  <c r="G67" i="9"/>
  <c r="F67" i="9"/>
  <c r="H66" i="9"/>
  <c r="E66" i="9" s="1"/>
  <c r="G66" i="9"/>
  <c r="F66" i="9"/>
  <c r="B66" i="9"/>
  <c r="H65" i="9"/>
  <c r="G65" i="9"/>
  <c r="F65" i="9"/>
  <c r="E65" i="9"/>
  <c r="B65" i="9" s="1"/>
  <c r="H64" i="9"/>
  <c r="G64" i="9"/>
  <c r="E64" i="9" s="1"/>
  <c r="F64" i="9"/>
  <c r="B64" i="9"/>
  <c r="H63" i="9"/>
  <c r="G63" i="9"/>
  <c r="F63" i="9"/>
  <c r="E63" i="9"/>
  <c r="B63" i="9" s="1"/>
  <c r="H62" i="9"/>
  <c r="G62" i="9"/>
  <c r="F62" i="9"/>
  <c r="H61" i="9"/>
  <c r="G61" i="9"/>
  <c r="E61" i="9" s="1"/>
  <c r="B61" i="9" s="1"/>
  <c r="F61" i="9"/>
  <c r="H60" i="9"/>
  <c r="E60" i="9" s="1"/>
  <c r="G60" i="9"/>
  <c r="F60" i="9"/>
  <c r="B60" i="9" s="1"/>
  <c r="H59" i="9"/>
  <c r="G59" i="9"/>
  <c r="E59" i="9" s="1"/>
  <c r="B59" i="9" s="1"/>
  <c r="F59" i="9"/>
  <c r="H58" i="9"/>
  <c r="G58" i="9"/>
  <c r="F58" i="9"/>
  <c r="E58" i="9"/>
  <c r="B58" i="9" s="1"/>
  <c r="H57" i="9"/>
  <c r="G57" i="9"/>
  <c r="E57" i="9" s="1"/>
  <c r="B57" i="9" s="1"/>
  <c r="F57" i="9"/>
  <c r="H56" i="9"/>
  <c r="G56" i="9"/>
  <c r="E56" i="9" s="1"/>
  <c r="B56" i="9" s="1"/>
  <c r="F56" i="9"/>
  <c r="H55" i="9"/>
  <c r="G55" i="9"/>
  <c r="E55" i="9" s="1"/>
  <c r="B55" i="9" s="1"/>
  <c r="F55" i="9"/>
  <c r="H54" i="9"/>
  <c r="G54" i="9"/>
  <c r="F54" i="9"/>
  <c r="H53" i="9"/>
  <c r="G53" i="9"/>
  <c r="E53" i="9" s="1"/>
  <c r="B53" i="9" s="1"/>
  <c r="F53" i="9"/>
  <c r="H52" i="9"/>
  <c r="E52" i="9" s="1"/>
  <c r="G52" i="9"/>
  <c r="F52" i="9"/>
  <c r="B52" i="9"/>
  <c r="H51" i="9"/>
  <c r="G51" i="9"/>
  <c r="F51" i="9"/>
  <c r="H50" i="9"/>
  <c r="E50" i="9" s="1"/>
  <c r="B50" i="9" s="1"/>
  <c r="G50" i="9"/>
  <c r="F50" i="9"/>
  <c r="H49" i="9"/>
  <c r="G49" i="9"/>
  <c r="F49" i="9"/>
  <c r="E49" i="9"/>
  <c r="B49" i="9" s="1"/>
  <c r="H48" i="9"/>
  <c r="G48" i="9"/>
  <c r="E48" i="9" s="1"/>
  <c r="B48" i="9" s="1"/>
  <c r="F48" i="9"/>
  <c r="H47" i="9"/>
  <c r="G47" i="9"/>
  <c r="E47" i="9" s="1"/>
  <c r="B47" i="9" s="1"/>
  <c r="F47" i="9"/>
  <c r="H46" i="9"/>
  <c r="G46" i="9"/>
  <c r="E46" i="9" s="1"/>
  <c r="B46" i="9" s="1"/>
  <c r="F46" i="9"/>
  <c r="H45" i="9"/>
  <c r="G45" i="9"/>
  <c r="F45" i="9"/>
  <c r="E45" i="9"/>
  <c r="B45" i="9" s="1"/>
  <c r="H44" i="9"/>
  <c r="E44" i="9" s="1"/>
  <c r="G44" i="9"/>
  <c r="F44" i="9"/>
  <c r="H43" i="9"/>
  <c r="G43" i="9"/>
  <c r="E43" i="9" s="1"/>
  <c r="B43" i="9" s="1"/>
  <c r="F43" i="9"/>
  <c r="H42" i="9"/>
  <c r="G42" i="9"/>
  <c r="F42" i="9"/>
  <c r="E42" i="9"/>
  <c r="B42" i="9" s="1"/>
  <c r="H41" i="9"/>
  <c r="G41" i="9"/>
  <c r="F41" i="9"/>
  <c r="E41" i="9"/>
  <c r="B41" i="9" s="1"/>
  <c r="H40" i="9"/>
  <c r="G40" i="9"/>
  <c r="E40" i="9" s="1"/>
  <c r="F40" i="9"/>
  <c r="H39" i="9"/>
  <c r="G39" i="9"/>
  <c r="E39" i="9" s="1"/>
  <c r="F39" i="9"/>
  <c r="B39" i="9"/>
  <c r="H38" i="9"/>
  <c r="G38" i="9"/>
  <c r="E38" i="9" s="1"/>
  <c r="F38" i="9"/>
  <c r="B38" i="9"/>
  <c r="H37" i="9"/>
  <c r="G37" i="9"/>
  <c r="F37" i="9"/>
  <c r="E37" i="9"/>
  <c r="H36" i="9"/>
  <c r="E36" i="9" s="1"/>
  <c r="G36" i="9"/>
  <c r="F36" i="9"/>
  <c r="H35" i="9"/>
  <c r="G35" i="9"/>
  <c r="F35" i="9"/>
  <c r="H34" i="9"/>
  <c r="E34" i="9" s="1"/>
  <c r="B34" i="9" s="1"/>
  <c r="G34" i="9"/>
  <c r="F34" i="9"/>
  <c r="H33" i="9"/>
  <c r="G33" i="9"/>
  <c r="F33" i="9"/>
  <c r="H32" i="9"/>
  <c r="G32" i="9"/>
  <c r="E32" i="9" s="1"/>
  <c r="F32" i="9"/>
  <c r="H31" i="9"/>
  <c r="G31" i="9"/>
  <c r="E31" i="9" s="1"/>
  <c r="B31" i="9" s="1"/>
  <c r="F31" i="9"/>
  <c r="H30" i="9"/>
  <c r="G30" i="9"/>
  <c r="F30" i="9"/>
  <c r="H29" i="9"/>
  <c r="G29" i="9"/>
  <c r="F29" i="9"/>
  <c r="E29" i="9"/>
  <c r="H28" i="9"/>
  <c r="E28" i="9" s="1"/>
  <c r="B28" i="9" s="1"/>
  <c r="G28" i="9"/>
  <c r="F28" i="9"/>
  <c r="H27" i="9"/>
  <c r="G27" i="9"/>
  <c r="E27" i="9" s="1"/>
  <c r="B27" i="9" s="1"/>
  <c r="F27" i="9"/>
  <c r="H26" i="9"/>
  <c r="G26" i="9"/>
  <c r="F26" i="9"/>
  <c r="E26" i="9"/>
  <c r="B26" i="9" s="1"/>
  <c r="H25" i="9"/>
  <c r="G25" i="9"/>
  <c r="F25" i="9"/>
  <c r="E25" i="9"/>
  <c r="B25" i="9" s="1"/>
  <c r="H24" i="9"/>
  <c r="G24" i="9"/>
  <c r="E24" i="9" s="1"/>
  <c r="F24" i="9"/>
  <c r="H23" i="9"/>
  <c r="G23" i="9"/>
  <c r="E23" i="9" s="1"/>
  <c r="F23" i="9"/>
  <c r="B23" i="9"/>
  <c r="H22" i="9"/>
  <c r="G22" i="9"/>
  <c r="F22" i="9"/>
  <c r="F21" i="9"/>
  <c r="F4" i="9"/>
  <c r="O3" i="9"/>
  <c r="G275" i="9" s="1"/>
  <c r="E275" i="9" s="1"/>
  <c r="B275" i="9" s="1"/>
  <c r="I3" i="9"/>
  <c r="H3" i="9"/>
  <c r="G3" i="9"/>
  <c r="D101" i="8"/>
  <c r="D95" i="8"/>
  <c r="C1570" i="1" s="1"/>
  <c r="D90" i="8"/>
  <c r="D85" i="8"/>
  <c r="D80" i="8"/>
  <c r="D75" i="8"/>
  <c r="D70" i="8"/>
  <c r="D65" i="8"/>
  <c r="D60" i="8"/>
  <c r="D55" i="8"/>
  <c r="D50" i="8"/>
  <c r="D44" i="8"/>
  <c r="D36" i="8"/>
  <c r="D26" i="8"/>
  <c r="D24" i="8"/>
  <c r="C1499" i="1" s="1"/>
  <c r="D18" i="8"/>
  <c r="D8" i="8"/>
  <c r="D6" i="8"/>
  <c r="E44" i="7"/>
  <c r="D44" i="7"/>
  <c r="E39" i="7"/>
  <c r="D39" i="7"/>
  <c r="E38" i="7"/>
  <c r="I31" i="3" s="1"/>
  <c r="D38" i="7"/>
  <c r="E30" i="7"/>
  <c r="D30" i="7"/>
  <c r="C1461" i="1" s="1"/>
  <c r="E23" i="7"/>
  <c r="E22" i="7" s="1"/>
  <c r="I30" i="3" s="1"/>
  <c r="D23" i="7"/>
  <c r="E14" i="7"/>
  <c r="D14" i="7"/>
  <c r="E7" i="7"/>
  <c r="D7" i="7"/>
  <c r="D6" i="7" s="1"/>
  <c r="E6" i="7"/>
  <c r="F140" i="6"/>
  <c r="F139" i="6"/>
  <c r="F138" i="6"/>
  <c r="F137" i="6"/>
  <c r="F136" i="6"/>
  <c r="F135" i="6"/>
  <c r="F134" i="6"/>
  <c r="F133" i="6"/>
  <c r="F132" i="6"/>
  <c r="F131" i="6"/>
  <c r="F130" i="6"/>
  <c r="E130" i="6"/>
  <c r="E129" i="6" s="1"/>
  <c r="D130" i="6"/>
  <c r="D129" i="6" s="1"/>
  <c r="F129" i="6" s="1"/>
  <c r="F128" i="6"/>
  <c r="F127" i="6"/>
  <c r="F126" i="6"/>
  <c r="F125" i="6"/>
  <c r="F124" i="6"/>
  <c r="F123" i="6"/>
  <c r="E122" i="6"/>
  <c r="D122" i="6"/>
  <c r="F122" i="6" s="1"/>
  <c r="F121" i="6"/>
  <c r="F120" i="6"/>
  <c r="F119" i="6"/>
  <c r="F118" i="6"/>
  <c r="E118" i="6"/>
  <c r="E114" i="6" s="1"/>
  <c r="I27" i="3" s="1"/>
  <c r="D118" i="6"/>
  <c r="F117" i="6"/>
  <c r="F116" i="6"/>
  <c r="F115" i="6"/>
  <c r="E115" i="6"/>
  <c r="D115" i="6"/>
  <c r="D114" i="6" s="1"/>
  <c r="F113" i="6"/>
  <c r="F112" i="6"/>
  <c r="F111" i="6"/>
  <c r="F110" i="6"/>
  <c r="F109" i="6"/>
  <c r="F108" i="6"/>
  <c r="F107" i="6"/>
  <c r="E107" i="6"/>
  <c r="D107" i="6"/>
  <c r="F106" i="6"/>
  <c r="F105" i="6"/>
  <c r="F104" i="6"/>
  <c r="F103" i="6"/>
  <c r="F102" i="6"/>
  <c r="F101" i="6"/>
  <c r="F100" i="6"/>
  <c r="E99" i="6"/>
  <c r="D99" i="6"/>
  <c r="F98" i="6"/>
  <c r="F97" i="6"/>
  <c r="F96" i="6"/>
  <c r="F95" i="6"/>
  <c r="E94" i="6"/>
  <c r="D94" i="6"/>
  <c r="F94" i="6" s="1"/>
  <c r="F93" i="6"/>
  <c r="F92" i="6"/>
  <c r="F91" i="6"/>
  <c r="F90" i="6"/>
  <c r="E90" i="6"/>
  <c r="E89" i="6" s="1"/>
  <c r="D90" i="6"/>
  <c r="F88" i="6"/>
  <c r="F87" i="6"/>
  <c r="F86" i="6"/>
  <c r="F85" i="6"/>
  <c r="F84" i="6"/>
  <c r="F83" i="6"/>
  <c r="E82" i="6"/>
  <c r="F82" i="6" s="1"/>
  <c r="D82" i="6"/>
  <c r="F81" i="6"/>
  <c r="F80" i="6"/>
  <c r="F79" i="6"/>
  <c r="F78" i="6"/>
  <c r="F77" i="6"/>
  <c r="F76" i="6"/>
  <c r="F75" i="6"/>
  <c r="E75" i="6"/>
  <c r="D75" i="6"/>
  <c r="F74" i="6"/>
  <c r="F73" i="6"/>
  <c r="F72" i="6"/>
  <c r="F71" i="6"/>
  <c r="F70" i="6"/>
  <c r="F69" i="6"/>
  <c r="F68" i="6"/>
  <c r="F67" i="6"/>
  <c r="F66" i="6"/>
  <c r="E66" i="6"/>
  <c r="D66" i="6"/>
  <c r="F65" i="6"/>
  <c r="F64" i="6"/>
  <c r="F63" i="6"/>
  <c r="F62" i="6"/>
  <c r="E61" i="6"/>
  <c r="D61" i="6"/>
  <c r="F60" i="6"/>
  <c r="F59" i="6"/>
  <c r="F58" i="6"/>
  <c r="F57" i="6"/>
  <c r="F56" i="6"/>
  <c r="F55" i="6"/>
  <c r="E54" i="6"/>
  <c r="D54" i="6"/>
  <c r="F53" i="6"/>
  <c r="F52" i="6"/>
  <c r="F51" i="6"/>
  <c r="F50" i="6"/>
  <c r="E50" i="6"/>
  <c r="D50" i="6"/>
  <c r="F49" i="6"/>
  <c r="F48" i="6"/>
  <c r="F47" i="6"/>
  <c r="F46" i="6"/>
  <c r="F45" i="6"/>
  <c r="F44" i="6"/>
  <c r="E43" i="6"/>
  <c r="D43" i="6"/>
  <c r="F43" i="6" s="1"/>
  <c r="F42" i="6"/>
  <c r="F41" i="6"/>
  <c r="F40" i="6"/>
  <c r="F39" i="6"/>
  <c r="E39" i="6"/>
  <c r="D39" i="6"/>
  <c r="F38" i="6"/>
  <c r="F37" i="6"/>
  <c r="E36" i="6"/>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E258" i="5"/>
  <c r="D1235" i="1" s="1"/>
  <c r="D258" i="5"/>
  <c r="F258" i="5" s="1"/>
  <c r="F257" i="5"/>
  <c r="F256" i="5"/>
  <c r="F255" i="5"/>
  <c r="F254" i="5"/>
  <c r="F253" i="5"/>
  <c r="F252" i="5"/>
  <c r="F251" i="5"/>
  <c r="F250" i="5"/>
  <c r="E250" i="5"/>
  <c r="D250" i="5"/>
  <c r="F249" i="5"/>
  <c r="F248" i="5"/>
  <c r="F247" i="5"/>
  <c r="E246" i="5"/>
  <c r="E245" i="5" s="1"/>
  <c r="D246" i="5"/>
  <c r="F244" i="5"/>
  <c r="F243" i="5"/>
  <c r="E242" i="5"/>
  <c r="D242" i="5"/>
  <c r="F242" i="5" s="1"/>
  <c r="F241" i="5"/>
  <c r="F240" i="5"/>
  <c r="E239" i="5"/>
  <c r="D239" i="5"/>
  <c r="F239" i="5" s="1"/>
  <c r="E238" i="5"/>
  <c r="E237" i="5" s="1"/>
  <c r="I23" i="3" s="1"/>
  <c r="D238" i="5"/>
  <c r="F236" i="5"/>
  <c r="F235" i="5"/>
  <c r="E234" i="5"/>
  <c r="D234" i="5"/>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310" i="9" s="1"/>
  <c r="D207" i="5"/>
  <c r="F205" i="5"/>
  <c r="F204" i="5"/>
  <c r="F203" i="5"/>
  <c r="F202" i="5"/>
  <c r="F201" i="5"/>
  <c r="F200" i="5"/>
  <c r="F199" i="5"/>
  <c r="E198" i="5"/>
  <c r="D198" i="5"/>
  <c r="F197" i="5"/>
  <c r="F196" i="5"/>
  <c r="F195" i="5"/>
  <c r="F194" i="5"/>
  <c r="F193" i="5"/>
  <c r="F192" i="5"/>
  <c r="E191" i="5"/>
  <c r="D191" i="5"/>
  <c r="F191" i="5" s="1"/>
  <c r="E190" i="5"/>
  <c r="H309" i="9" s="1"/>
  <c r="F189" i="5"/>
  <c r="F188" i="5"/>
  <c r="F187" i="5"/>
  <c r="F186" i="5"/>
  <c r="F185" i="5"/>
  <c r="F184" i="5"/>
  <c r="F183" i="5"/>
  <c r="F182" i="5"/>
  <c r="F181" i="5"/>
  <c r="E180" i="5"/>
  <c r="D180" i="5"/>
  <c r="F179" i="5"/>
  <c r="F178" i="5"/>
  <c r="E177" i="5"/>
  <c r="F173" i="5"/>
  <c r="F172" i="5"/>
  <c r="F171" i="5"/>
  <c r="E170" i="5"/>
  <c r="D170" i="5"/>
  <c r="F170" i="5" s="1"/>
  <c r="F169" i="5"/>
  <c r="F168" i="5"/>
  <c r="F167" i="5"/>
  <c r="F166" i="5"/>
  <c r="F165" i="5"/>
  <c r="E164" i="5"/>
  <c r="D164" i="5"/>
  <c r="F163" i="5"/>
  <c r="F162" i="5"/>
  <c r="F161" i="5"/>
  <c r="F160" i="5"/>
  <c r="F159" i="5"/>
  <c r="F158" i="5"/>
  <c r="F157" i="5"/>
  <c r="F156" i="5"/>
  <c r="F155" i="5"/>
  <c r="F154" i="5"/>
  <c r="F153" i="5"/>
  <c r="F152" i="5"/>
  <c r="F151" i="5"/>
  <c r="F150" i="5"/>
  <c r="F149" i="5"/>
  <c r="E149" i="5"/>
  <c r="H290" i="9" s="1"/>
  <c r="D149" i="5"/>
  <c r="D146" i="5" s="1"/>
  <c r="F148" i="5"/>
  <c r="F147" i="5"/>
  <c r="F145" i="5"/>
  <c r="F144" i="5"/>
  <c r="F143" i="5"/>
  <c r="F142" i="5"/>
  <c r="E142" i="5"/>
  <c r="D142" i="5"/>
  <c r="F141" i="5"/>
  <c r="F140" i="5"/>
  <c r="F139" i="5"/>
  <c r="F138" i="5"/>
  <c r="F137" i="5"/>
  <c r="F136" i="5"/>
  <c r="F135" i="5"/>
  <c r="E135" i="5"/>
  <c r="D135" i="5"/>
  <c r="E134" i="5"/>
  <c r="D134" i="5"/>
  <c r="F134" i="5" s="1"/>
  <c r="F133" i="5"/>
  <c r="F132" i="5"/>
  <c r="F131" i="5"/>
  <c r="F130" i="5"/>
  <c r="F129" i="5"/>
  <c r="F128" i="5"/>
  <c r="F127" i="5"/>
  <c r="E126" i="5"/>
  <c r="D126" i="5"/>
  <c r="F126" i="5" s="1"/>
  <c r="F125" i="5"/>
  <c r="F124" i="5"/>
  <c r="F123" i="5"/>
  <c r="F122" i="5"/>
  <c r="F121" i="5"/>
  <c r="F120" i="5"/>
  <c r="E119" i="5"/>
  <c r="E118" i="5" s="1"/>
  <c r="D119"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D88" i="5"/>
  <c r="G289" i="9" s="1"/>
  <c r="D87" i="5"/>
  <c r="F87" i="5" s="1"/>
  <c r="F86" i="5"/>
  <c r="F85" i="5"/>
  <c r="F84" i="5"/>
  <c r="F83" i="5"/>
  <c r="F82" i="5"/>
  <c r="F81" i="5"/>
  <c r="F80" i="5"/>
  <c r="F79" i="5"/>
  <c r="E79" i="5"/>
  <c r="D79" i="5"/>
  <c r="E78" i="5"/>
  <c r="D78" i="5"/>
  <c r="F78" i="5" s="1"/>
  <c r="F77" i="5"/>
  <c r="F76" i="5"/>
  <c r="F75" i="5"/>
  <c r="F74" i="5"/>
  <c r="F73" i="5"/>
  <c r="F72" i="5"/>
  <c r="F71" i="5"/>
  <c r="E70" i="5"/>
  <c r="D70" i="5"/>
  <c r="E69" i="5"/>
  <c r="F67" i="5"/>
  <c r="F66" i="5"/>
  <c r="F65" i="5"/>
  <c r="F64" i="5"/>
  <c r="E63" i="5"/>
  <c r="D63" i="5"/>
  <c r="F63" i="5" s="1"/>
  <c r="F62" i="5"/>
  <c r="F61" i="5"/>
  <c r="F60" i="5"/>
  <c r="F59" i="5"/>
  <c r="F58" i="5"/>
  <c r="F57" i="5"/>
  <c r="E56" i="5"/>
  <c r="D56" i="5"/>
  <c r="F55" i="5"/>
  <c r="F54" i="5"/>
  <c r="F53" i="5"/>
  <c r="F52" i="5"/>
  <c r="E52" i="5"/>
  <c r="D52" i="5"/>
  <c r="F51" i="5"/>
  <c r="F50" i="5"/>
  <c r="F49" i="5"/>
  <c r="F48" i="5"/>
  <c r="F47" i="5"/>
  <c r="F46"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F652" i="4"/>
  <c r="E652" i="4"/>
  <c r="D652" i="4"/>
  <c r="F651" i="4"/>
  <c r="F650" i="4"/>
  <c r="F649" i="4"/>
  <c r="F647" i="4"/>
  <c r="F638" i="4"/>
  <c r="F637" i="4"/>
  <c r="F634" i="4"/>
  <c r="F633" i="4"/>
  <c r="F632" i="4"/>
  <c r="E632" i="4"/>
  <c r="D632" i="4"/>
  <c r="F631" i="4"/>
  <c r="F630" i="4"/>
  <c r="E629" i="4"/>
  <c r="D629" i="4"/>
  <c r="F628" i="4"/>
  <c r="F627" i="4"/>
  <c r="E626" i="4"/>
  <c r="D626" i="4"/>
  <c r="F626" i="4" s="1"/>
  <c r="E625" i="4"/>
  <c r="F624" i="4"/>
  <c r="F623" i="4"/>
  <c r="F622" i="4"/>
  <c r="F621" i="4"/>
  <c r="F620" i="4"/>
  <c r="F619" i="4"/>
  <c r="F618" i="4"/>
  <c r="F617" i="4"/>
  <c r="E617" i="4"/>
  <c r="D617" i="4"/>
  <c r="F616" i="4"/>
  <c r="F615" i="4"/>
  <c r="F614" i="4"/>
  <c r="F613" i="4"/>
  <c r="F612" i="4"/>
  <c r="E612" i="4"/>
  <c r="E593" i="4" s="1"/>
  <c r="D612" i="4"/>
  <c r="F611" i="4"/>
  <c r="F610" i="4"/>
  <c r="F609" i="4"/>
  <c r="F608" i="4"/>
  <c r="F607" i="4"/>
  <c r="F606" i="4"/>
  <c r="F605" i="4"/>
  <c r="E605" i="4"/>
  <c r="D605" i="4"/>
  <c r="F604" i="4"/>
  <c r="F603" i="4"/>
  <c r="E603" i="4"/>
  <c r="H143" i="9" s="1"/>
  <c r="D603" i="4"/>
  <c r="G143" i="9" s="1"/>
  <c r="E143" i="9" s="1"/>
  <c r="B143" i="9" s="1"/>
  <c r="F602" i="4"/>
  <c r="F601" i="4"/>
  <c r="F600" i="4"/>
  <c r="E599" i="4"/>
  <c r="D599" i="4"/>
  <c r="F598" i="4"/>
  <c r="F597" i="4"/>
  <c r="F596" i="4"/>
  <c r="F595" i="4"/>
  <c r="F594" i="4"/>
  <c r="E594" i="4"/>
  <c r="D594" i="4"/>
  <c r="F592" i="4"/>
  <c r="F591" i="4"/>
  <c r="F590" i="4"/>
  <c r="E590" i="4"/>
  <c r="D590" i="4"/>
  <c r="F589" i="4"/>
  <c r="F588" i="4"/>
  <c r="E587" i="4"/>
  <c r="D587" i="4"/>
  <c r="F587" i="4" s="1"/>
  <c r="F586" i="4"/>
  <c r="E585" i="4"/>
  <c r="D585" i="4"/>
  <c r="F584" i="4"/>
  <c r="F583" i="4"/>
  <c r="F582" i="4"/>
  <c r="F581" i="4"/>
  <c r="E581" i="4"/>
  <c r="D581" i="4"/>
  <c r="E580" i="4"/>
  <c r="F579" i="4"/>
  <c r="F578" i="4"/>
  <c r="F577" i="4"/>
  <c r="E577" i="4"/>
  <c r="D577" i="4"/>
  <c r="F576" i="4"/>
  <c r="F575" i="4"/>
  <c r="E574" i="4"/>
  <c r="D574" i="4"/>
  <c r="F574" i="4" s="1"/>
  <c r="F573" i="4"/>
  <c r="F572" i="4"/>
  <c r="E571" i="4"/>
  <c r="D571" i="4"/>
  <c r="F571" i="4" s="1"/>
  <c r="F570" i="4"/>
  <c r="F569" i="4"/>
  <c r="F568" i="4"/>
  <c r="E568" i="4"/>
  <c r="E567" i="4" s="1"/>
  <c r="D568" i="4"/>
  <c r="D567" i="4"/>
  <c r="F567" i="4" s="1"/>
  <c r="F566" i="4"/>
  <c r="F565" i="4"/>
  <c r="F564" i="4"/>
  <c r="F563" i="4"/>
  <c r="E563" i="4"/>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F538" i="4"/>
  <c r="E538" i="4"/>
  <c r="D538" i="4"/>
  <c r="F537" i="4"/>
  <c r="F536" i="4"/>
  <c r="F535" i="4"/>
  <c r="E535" i="4"/>
  <c r="D535" i="4"/>
  <c r="F534" i="4"/>
  <c r="F533" i="4"/>
  <c r="F532" i="4"/>
  <c r="F531" i="4"/>
  <c r="E530" i="4"/>
  <c r="E529" i="4" s="1"/>
  <c r="E528" i="4" s="1"/>
  <c r="E636" i="4" s="1"/>
  <c r="D630" i="1" s="1"/>
  <c r="D530" i="4"/>
  <c r="F527" i="4"/>
  <c r="F526" i="4"/>
  <c r="F525" i="4"/>
  <c r="E525" i="4"/>
  <c r="D525" i="4"/>
  <c r="F524" i="4"/>
  <c r="F523" i="4"/>
  <c r="F522" i="4"/>
  <c r="E522" i="4"/>
  <c r="D522" i="4"/>
  <c r="F521" i="4"/>
  <c r="F520" i="4"/>
  <c r="F519" i="4"/>
  <c r="E519" i="4"/>
  <c r="D519" i="4"/>
  <c r="F518" i="4"/>
  <c r="F517" i="4"/>
  <c r="E516" i="4"/>
  <c r="E515" i="4" s="1"/>
  <c r="D516" i="4"/>
  <c r="F514" i="4"/>
  <c r="F513" i="4"/>
  <c r="F512" i="4"/>
  <c r="F511" i="4"/>
  <c r="F510" i="4"/>
  <c r="F509" i="4"/>
  <c r="F508" i="4"/>
  <c r="E507" i="4"/>
  <c r="E484" i="4" s="1"/>
  <c r="D478" i="1" s="1"/>
  <c r="D507" i="4"/>
  <c r="F507" i="4" s="1"/>
  <c r="F506" i="4"/>
  <c r="F505" i="4"/>
  <c r="F504" i="4"/>
  <c r="F503" i="4"/>
  <c r="E502" i="4"/>
  <c r="D502" i="4"/>
  <c r="F502" i="4" s="1"/>
  <c r="F501" i="4"/>
  <c r="F500" i="4"/>
  <c r="F499" i="4"/>
  <c r="F498" i="4"/>
  <c r="F497" i="4"/>
  <c r="F496" i="4"/>
  <c r="E495" i="4"/>
  <c r="D495" i="4"/>
  <c r="F495" i="4" s="1"/>
  <c r="F494" i="4"/>
  <c r="F493" i="4"/>
  <c r="F492" i="4"/>
  <c r="F491" i="4"/>
  <c r="E490" i="4"/>
  <c r="D490" i="4"/>
  <c r="F489" i="4"/>
  <c r="F488" i="4"/>
  <c r="F487" i="4"/>
  <c r="F486" i="4"/>
  <c r="F485" i="4"/>
  <c r="E485" i="4"/>
  <c r="D485" i="4"/>
  <c r="F483" i="4"/>
  <c r="F482" i="4"/>
  <c r="F481" i="4"/>
  <c r="E481" i="4"/>
  <c r="D481" i="4"/>
  <c r="F480" i="4"/>
  <c r="F479" i="4"/>
  <c r="E478" i="4"/>
  <c r="E472" i="4" s="1"/>
  <c r="D478" i="4"/>
  <c r="F478" i="4" s="1"/>
  <c r="F477" i="4"/>
  <c r="F476" i="4"/>
  <c r="F475" i="4"/>
  <c r="F474" i="4"/>
  <c r="F473" i="4"/>
  <c r="E473" i="4"/>
  <c r="D473" i="4"/>
  <c r="F471" i="4"/>
  <c r="F470" i="4"/>
  <c r="E469" i="4"/>
  <c r="D469" i="4"/>
  <c r="F469" i="4" s="1"/>
  <c r="F468" i="4"/>
  <c r="F467" i="4"/>
  <c r="E466" i="4"/>
  <c r="D466" i="4"/>
  <c r="F465" i="4"/>
  <c r="F464" i="4"/>
  <c r="F463" i="4"/>
  <c r="E463" i="4"/>
  <c r="D457" i="1" s="1"/>
  <c r="D463" i="4"/>
  <c r="F462" i="4"/>
  <c r="F461" i="4"/>
  <c r="F460" i="4"/>
  <c r="E460" i="4"/>
  <c r="D460" i="4"/>
  <c r="E459" i="4"/>
  <c r="D453" i="1" s="1"/>
  <c r="F458" i="4"/>
  <c r="F457" i="4"/>
  <c r="F456" i="4"/>
  <c r="F455" i="4"/>
  <c r="E455" i="4"/>
  <c r="D455" i="4"/>
  <c r="F454" i="4"/>
  <c r="F453" i="4"/>
  <c r="F452" i="4"/>
  <c r="F451" i="4"/>
  <c r="F450" i="4"/>
  <c r="F449" i="4"/>
  <c r="F448" i="4"/>
  <c r="F447" i="4"/>
  <c r="E447" i="4"/>
  <c r="D441" i="1" s="1"/>
  <c r="D447" i="4"/>
  <c r="F446" i="4"/>
  <c r="F445" i="4"/>
  <c r="F444" i="4"/>
  <c r="F443" i="4"/>
  <c r="E442" i="4"/>
  <c r="D442" i="4"/>
  <c r="F442" i="4" s="1"/>
  <c r="F441" i="4"/>
  <c r="F440" i="4"/>
  <c r="F439" i="4"/>
  <c r="F438" i="4"/>
  <c r="F437" i="4"/>
  <c r="F436" i="4"/>
  <c r="F435" i="4"/>
  <c r="E435" i="4"/>
  <c r="D435" i="4"/>
  <c r="F434" i="4"/>
  <c r="F433" i="4"/>
  <c r="F432" i="4"/>
  <c r="F431" i="4"/>
  <c r="E430" i="4"/>
  <c r="D430" i="4"/>
  <c r="F430" i="4" s="1"/>
  <c r="F429" i="4"/>
  <c r="F428" i="4"/>
  <c r="E427" i="4"/>
  <c r="E421" i="4" s="1"/>
  <c r="E420" i="4" s="1"/>
  <c r="D427" i="4"/>
  <c r="F427" i="4" s="1"/>
  <c r="F426" i="4"/>
  <c r="F425" i="4"/>
  <c r="F424" i="4"/>
  <c r="F423" i="4"/>
  <c r="E422" i="4"/>
  <c r="D422" i="4"/>
  <c r="E418" i="4"/>
  <c r="D418" i="4"/>
  <c r="F418" i="4" s="1"/>
  <c r="E417" i="4"/>
  <c r="E644" i="4" s="1"/>
  <c r="D417" i="4"/>
  <c r="F417" i="4" s="1"/>
  <c r="F416" i="4"/>
  <c r="E416" i="4"/>
  <c r="D416" i="4"/>
  <c r="F411" i="4"/>
  <c r="F410" i="4"/>
  <c r="F409" i="4"/>
  <c r="F406" i="4"/>
  <c r="F405" i="4"/>
  <c r="F404" i="4"/>
  <c r="F403" i="4"/>
  <c r="F402" i="4"/>
  <c r="E402" i="4"/>
  <c r="D402" i="4"/>
  <c r="F401" i="4"/>
  <c r="F400" i="4"/>
  <c r="E400" i="4"/>
  <c r="D395" i="1" s="1"/>
  <c r="D400" i="4"/>
  <c r="F399" i="4"/>
  <c r="F398" i="4"/>
  <c r="E397" i="4"/>
  <c r="E396" i="4" s="1"/>
  <c r="D397" i="4"/>
  <c r="F395" i="4"/>
  <c r="F394" i="4"/>
  <c r="F393" i="4"/>
  <c r="F392" i="4"/>
  <c r="F391" i="4"/>
  <c r="E391" i="4"/>
  <c r="D391" i="4"/>
  <c r="F390" i="4"/>
  <c r="F389" i="4"/>
  <c r="F388" i="4"/>
  <c r="E388" i="4"/>
  <c r="D388" i="4"/>
  <c r="F387" i="4"/>
  <c r="F386" i="4"/>
  <c r="F385" i="4"/>
  <c r="F384" i="4"/>
  <c r="F383" i="4"/>
  <c r="E383" i="4"/>
  <c r="D383" i="4"/>
  <c r="F382" i="4"/>
  <c r="F381" i="4"/>
  <c r="F380" i="4"/>
  <c r="F379" i="4"/>
  <c r="E378" i="4"/>
  <c r="D378" i="4"/>
  <c r="F378" i="4" s="1"/>
  <c r="F377" i="4"/>
  <c r="F376" i="4"/>
  <c r="F375" i="4"/>
  <c r="F374" i="4"/>
  <c r="F373" i="4"/>
  <c r="F372" i="4"/>
  <c r="F371" i="4"/>
  <c r="F370" i="4"/>
  <c r="E369" i="4"/>
  <c r="E363" i="4" s="1"/>
  <c r="D369" i="4"/>
  <c r="F368" i="4"/>
  <c r="F367" i="4"/>
  <c r="F366" i="4"/>
  <c r="F365" i="4"/>
  <c r="E364" i="4"/>
  <c r="D364" i="4"/>
  <c r="F362" i="4"/>
  <c r="F361" i="4"/>
  <c r="F360" i="4"/>
  <c r="F359" i="4"/>
  <c r="F358" i="4"/>
  <c r="F357" i="4"/>
  <c r="F356" i="4"/>
  <c r="E356" i="4"/>
  <c r="D356" i="4"/>
  <c r="F355" i="4"/>
  <c r="F354" i="4"/>
  <c r="F353" i="4"/>
  <c r="F352" i="4"/>
  <c r="E352" i="4"/>
  <c r="E351" i="4" s="1"/>
  <c r="D352" i="4"/>
  <c r="D351" i="4"/>
  <c r="F349" i="4"/>
  <c r="F348" i="4"/>
  <c r="E348" i="4"/>
  <c r="D348" i="4"/>
  <c r="F347" i="4"/>
  <c r="F346" i="4"/>
  <c r="E345" i="4"/>
  <c r="E344" i="4" s="1"/>
  <c r="D345" i="4"/>
  <c r="F343" i="4"/>
  <c r="F342" i="4"/>
  <c r="F341" i="4"/>
  <c r="F340" i="4"/>
  <c r="F339" i="4"/>
  <c r="E339" i="4"/>
  <c r="D339" i="4"/>
  <c r="F338" i="4"/>
  <c r="F337" i="4"/>
  <c r="E336" i="4"/>
  <c r="D336" i="4"/>
  <c r="F336" i="4" s="1"/>
  <c r="F335" i="4"/>
  <c r="F334" i="4"/>
  <c r="F333" i="4"/>
  <c r="F332" i="4"/>
  <c r="F331" i="4"/>
  <c r="E331" i="4"/>
  <c r="D331" i="4"/>
  <c r="F330" i="4"/>
  <c r="F329" i="4"/>
  <c r="F328" i="4"/>
  <c r="F327" i="4"/>
  <c r="E326" i="4"/>
  <c r="D326" i="4"/>
  <c r="F326" i="4" s="1"/>
  <c r="F325" i="4"/>
  <c r="F324" i="4"/>
  <c r="F323" i="4"/>
  <c r="F322" i="4"/>
  <c r="F321" i="4"/>
  <c r="F320" i="4"/>
  <c r="F319" i="4"/>
  <c r="F318" i="4"/>
  <c r="E317" i="4"/>
  <c r="D317" i="4"/>
  <c r="F317" i="4" s="1"/>
  <c r="F316" i="4"/>
  <c r="F315" i="4"/>
  <c r="F314" i="4"/>
  <c r="F313" i="4"/>
  <c r="F312" i="4"/>
  <c r="E312" i="4"/>
  <c r="D312" i="4"/>
  <c r="F310" i="4"/>
  <c r="F309" i="4"/>
  <c r="F308" i="4"/>
  <c r="F307" i="4"/>
  <c r="F306" i="4"/>
  <c r="F305" i="4"/>
  <c r="F304" i="4"/>
  <c r="E304" i="4"/>
  <c r="D304" i="4"/>
  <c r="F303" i="4"/>
  <c r="F302" i="4"/>
  <c r="F301" i="4"/>
  <c r="E300" i="4"/>
  <c r="E299" i="4" s="1"/>
  <c r="D300" i="4"/>
  <c r="D299" i="4"/>
  <c r="F296" i="4"/>
  <c r="F295" i="4"/>
  <c r="F294" i="4"/>
  <c r="F293" i="4"/>
  <c r="F292" i="4"/>
  <c r="E288" i="4"/>
  <c r="D288" i="4"/>
  <c r="F288" i="4" s="1"/>
  <c r="F287" i="4"/>
  <c r="E287" i="4"/>
  <c r="D287" i="4"/>
  <c r="F286" i="4"/>
  <c r="F285" i="4"/>
  <c r="F284" i="4"/>
  <c r="F283" i="4"/>
  <c r="F282" i="4"/>
  <c r="F281" i="4"/>
  <c r="F280" i="4"/>
  <c r="E279" i="4"/>
  <c r="E263" i="4" s="1"/>
  <c r="D259" i="1" s="1"/>
  <c r="D279" i="4"/>
  <c r="F279" i="4" s="1"/>
  <c r="F278" i="4"/>
  <c r="F277" i="4"/>
  <c r="F276" i="4"/>
  <c r="F275" i="4"/>
  <c r="F274" i="4"/>
  <c r="E273" i="4"/>
  <c r="D273" i="4"/>
  <c r="F272" i="4"/>
  <c r="F271" i="4"/>
  <c r="F270" i="4"/>
  <c r="F269" i="4"/>
  <c r="E268" i="4"/>
  <c r="D268" i="4"/>
  <c r="F268" i="4" s="1"/>
  <c r="F267" i="4"/>
  <c r="F266" i="4"/>
  <c r="F265" i="4"/>
  <c r="F264" i="4"/>
  <c r="E264" i="4"/>
  <c r="D264" i="4"/>
  <c r="F262" i="4"/>
  <c r="F261" i="4"/>
  <c r="F260" i="4"/>
  <c r="F259" i="4"/>
  <c r="E259" i="4"/>
  <c r="D259" i="4"/>
  <c r="F258" i="4"/>
  <c r="F257" i="4"/>
  <c r="F256" i="4"/>
  <c r="F255" i="4"/>
  <c r="F254" i="4"/>
  <c r="F253" i="4"/>
  <c r="E253" i="4"/>
  <c r="D253" i="4"/>
  <c r="F252" i="4"/>
  <c r="E252" i="4"/>
  <c r="D252" i="4"/>
  <c r="F251" i="4"/>
  <c r="F250" i="4"/>
  <c r="F249" i="4"/>
  <c r="F248" i="4"/>
  <c r="E247" i="4"/>
  <c r="D247" i="4"/>
  <c r="F247" i="4" s="1"/>
  <c r="F246" i="4"/>
  <c r="F245" i="4"/>
  <c r="F244" i="4"/>
  <c r="E244" i="4"/>
  <c r="D244" i="4"/>
  <c r="F243" i="4"/>
  <c r="F242" i="4"/>
  <c r="F241" i="4"/>
  <c r="E240" i="4"/>
  <c r="D240" i="4"/>
  <c r="F240" i="4" s="1"/>
  <c r="F239" i="4"/>
  <c r="F238" i="4"/>
  <c r="F237" i="4"/>
  <c r="E236" i="4"/>
  <c r="F236" i="4" s="1"/>
  <c r="D236" i="4"/>
  <c r="F235" i="4"/>
  <c r="F234" i="4"/>
  <c r="F233" i="4"/>
  <c r="F232" i="4"/>
  <c r="E231" i="4"/>
  <c r="D231" i="4"/>
  <c r="F231" i="4" s="1"/>
  <c r="F230" i="4"/>
  <c r="F229" i="4"/>
  <c r="F228" i="4"/>
  <c r="E228" i="4"/>
  <c r="D228" i="4"/>
  <c r="F227" i="4"/>
  <c r="F226" i="4"/>
  <c r="E225" i="4"/>
  <c r="D225" i="4"/>
  <c r="D224" i="4" s="1"/>
  <c r="F223" i="4"/>
  <c r="F222" i="4"/>
  <c r="F221" i="4"/>
  <c r="F220" i="4"/>
  <c r="E219" i="4"/>
  <c r="F219" i="4" s="1"/>
  <c r="D219" i="4"/>
  <c r="F218" i="4"/>
  <c r="F217" i="4"/>
  <c r="F216" i="4"/>
  <c r="E216" i="4"/>
  <c r="E215" i="4" s="1"/>
  <c r="F215" i="4" s="1"/>
  <c r="D216" i="4"/>
  <c r="D215" i="4"/>
  <c r="F214" i="4"/>
  <c r="F213" i="4"/>
  <c r="F212" i="4"/>
  <c r="F211" i="4"/>
  <c r="E210" i="4"/>
  <c r="D210" i="4"/>
  <c r="F210" i="4" s="1"/>
  <c r="F209" i="4"/>
  <c r="F208" i="4"/>
  <c r="F207" i="4"/>
  <c r="F206" i="4"/>
  <c r="F205" i="4"/>
  <c r="F204" i="4"/>
  <c r="F203" i="4"/>
  <c r="F202" i="4"/>
  <c r="E202" i="4"/>
  <c r="D202" i="4"/>
  <c r="F201" i="4"/>
  <c r="F200" i="4"/>
  <c r="F199" i="4"/>
  <c r="F198" i="4"/>
  <c r="F197" i="4"/>
  <c r="E197" i="4"/>
  <c r="E196" i="4" s="1"/>
  <c r="D197" i="4"/>
  <c r="D196" i="4"/>
  <c r="F196" i="4" s="1"/>
  <c r="F195" i="4"/>
  <c r="F194" i="4"/>
  <c r="F193" i="4"/>
  <c r="F192" i="4"/>
  <c r="F191" i="4"/>
  <c r="F190" i="4"/>
  <c r="F189" i="4"/>
  <c r="F188" i="4"/>
  <c r="E188" i="4"/>
  <c r="D188" i="4"/>
  <c r="F187" i="4"/>
  <c r="F186" i="4"/>
  <c r="F185" i="4"/>
  <c r="F184" i="4"/>
  <c r="F183" i="4"/>
  <c r="F182" i="4"/>
  <c r="F181" i="4"/>
  <c r="F180" i="4"/>
  <c r="F179" i="4"/>
  <c r="F178" i="4"/>
  <c r="F177" i="4"/>
  <c r="E177" i="4"/>
  <c r="D177" i="4"/>
  <c r="F176" i="4"/>
  <c r="F175" i="4"/>
  <c r="F174" i="4"/>
  <c r="F173" i="4"/>
  <c r="F172" i="4"/>
  <c r="F171" i="4"/>
  <c r="F170" i="4"/>
  <c r="E169" i="4"/>
  <c r="D169" i="4"/>
  <c r="F169" i="4" s="1"/>
  <c r="F168" i="4"/>
  <c r="F167" i="4"/>
  <c r="F166" i="4"/>
  <c r="F165" i="4"/>
  <c r="E164" i="4"/>
  <c r="D164" i="4"/>
  <c r="F164" i="4" s="1"/>
  <c r="D163" i="4"/>
  <c r="F162" i="4"/>
  <c r="F161" i="4"/>
  <c r="F160" i="4"/>
  <c r="E159" i="4"/>
  <c r="D155" i="1" s="1"/>
  <c r="D159" i="4"/>
  <c r="F158" i="4"/>
  <c r="F157" i="4"/>
  <c r="F156" i="4"/>
  <c r="F155" i="4"/>
  <c r="F154" i="4"/>
  <c r="E153" i="4"/>
  <c r="D153" i="4"/>
  <c r="F150" i="4"/>
  <c r="F149" i="4"/>
  <c r="F148" i="4"/>
  <c r="F147" i="4"/>
  <c r="F146" i="4"/>
  <c r="F145" i="4"/>
  <c r="F144" i="4"/>
  <c r="F143" i="4"/>
  <c r="F142" i="4"/>
  <c r="F141" i="4"/>
  <c r="E140" i="4"/>
  <c r="E139" i="4" s="1"/>
  <c r="D140" i="4"/>
  <c r="F138" i="4"/>
  <c r="F137" i="4"/>
  <c r="F136" i="4"/>
  <c r="F135" i="4"/>
  <c r="E134" i="4"/>
  <c r="D134" i="4"/>
  <c r="D133" i="4" s="1"/>
  <c r="F133" i="4" s="1"/>
  <c r="E133" i="4"/>
  <c r="F132" i="4"/>
  <c r="F131" i="4"/>
  <c r="F130" i="4"/>
  <c r="F129" i="4"/>
  <c r="E128" i="4"/>
  <c r="D128" i="4"/>
  <c r="F128" i="4" s="1"/>
  <c r="F127" i="4"/>
  <c r="F126" i="4"/>
  <c r="F125" i="4"/>
  <c r="E125" i="4"/>
  <c r="E124" i="4" s="1"/>
  <c r="D125" i="4"/>
  <c r="D124" i="4"/>
  <c r="F124" i="4" s="1"/>
  <c r="F123" i="4"/>
  <c r="F122" i="4"/>
  <c r="F121" i="4"/>
  <c r="F120" i="4"/>
  <c r="E120" i="4"/>
  <c r="D120" i="4"/>
  <c r="F119" i="4"/>
  <c r="F118" i="4"/>
  <c r="F117" i="4"/>
  <c r="F116" i="4"/>
  <c r="F115" i="4"/>
  <c r="F114" i="4"/>
  <c r="F113" i="4"/>
  <c r="E112" i="4"/>
  <c r="D112" i="4"/>
  <c r="F111" i="4"/>
  <c r="F110" i="4"/>
  <c r="F109" i="4"/>
  <c r="F108" i="4"/>
  <c r="F107" i="4"/>
  <c r="E107" i="4"/>
  <c r="D107" i="4"/>
  <c r="E106" i="4"/>
  <c r="F105" i="4"/>
  <c r="F104" i="4"/>
  <c r="F103" i="4"/>
  <c r="F102" i="4"/>
  <c r="F101" i="4"/>
  <c r="F100" i="4"/>
  <c r="F99" i="4"/>
  <c r="E98" i="4"/>
  <c r="D98" i="4"/>
  <c r="F98" i="4" s="1"/>
  <c r="F97" i="4"/>
  <c r="F96" i="4"/>
  <c r="F95" i="4"/>
  <c r="F94" i="4"/>
  <c r="F93" i="4"/>
  <c r="F92" i="4"/>
  <c r="E91" i="4"/>
  <c r="E82" i="4" s="1"/>
  <c r="D78" i="1" s="1"/>
  <c r="D91" i="4"/>
  <c r="F90" i="4"/>
  <c r="F89" i="4"/>
  <c r="F88" i="4"/>
  <c r="F87" i="4"/>
  <c r="F86" i="4"/>
  <c r="F85" i="4"/>
  <c r="F84" i="4"/>
  <c r="F83" i="4"/>
  <c r="E83" i="4"/>
  <c r="D83" i="4"/>
  <c r="F81" i="4"/>
  <c r="F80" i="4"/>
  <c r="F79" i="4"/>
  <c r="F78" i="4"/>
  <c r="E77" i="4"/>
  <c r="D77" i="4"/>
  <c r="F77" i="4" s="1"/>
  <c r="F76" i="4"/>
  <c r="F75" i="4"/>
  <c r="F74" i="4"/>
  <c r="E74" i="4"/>
  <c r="D74" i="4"/>
  <c r="F73" i="4"/>
  <c r="F72" i="4"/>
  <c r="F71" i="4"/>
  <c r="E71" i="4"/>
  <c r="D71" i="4"/>
  <c r="F70" i="4"/>
  <c r="F69" i="4"/>
  <c r="E68" i="4"/>
  <c r="D68" i="4"/>
  <c r="F68" i="4" s="1"/>
  <c r="F67" i="4"/>
  <c r="F66" i="4"/>
  <c r="F65" i="4"/>
  <c r="E65" i="4"/>
  <c r="D65" i="4"/>
  <c r="F64" i="4"/>
  <c r="F63" i="4"/>
  <c r="E62" i="4"/>
  <c r="E50" i="4" s="1"/>
  <c r="D62" i="4"/>
  <c r="F61" i="4"/>
  <c r="F60" i="4"/>
  <c r="F59" i="4"/>
  <c r="E59" i="4"/>
  <c r="D59" i="4"/>
  <c r="F58" i="4"/>
  <c r="F57" i="4"/>
  <c r="F56" i="4"/>
  <c r="F55" i="4"/>
  <c r="F54" i="4"/>
  <c r="E54" i="4"/>
  <c r="D54" i="4"/>
  <c r="F53" i="4"/>
  <c r="F52" i="4"/>
  <c r="E51" i="4"/>
  <c r="D51" i="4"/>
  <c r="C47" i="1" s="1"/>
  <c r="F49" i="4"/>
  <c r="F48" i="4"/>
  <c r="F47" i="4"/>
  <c r="F46" i="4"/>
  <c r="F45" i="4"/>
  <c r="E45" i="4"/>
  <c r="E44" i="4" s="1"/>
  <c r="D45" i="4"/>
  <c r="D44" i="4"/>
  <c r="F44" i="4" s="1"/>
  <c r="F43" i="4"/>
  <c r="F42" i="4"/>
  <c r="F41" i="4"/>
  <c r="F40" i="4"/>
  <c r="E40" i="4"/>
  <c r="D40" i="4"/>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E7" i="4" s="1"/>
  <c r="D17" i="4"/>
  <c r="F16" i="4"/>
  <c r="F15" i="4"/>
  <c r="F14" i="4"/>
  <c r="F13" i="4"/>
  <c r="F12" i="4"/>
  <c r="F11" i="4"/>
  <c r="F10" i="4"/>
  <c r="F9" i="4"/>
  <c r="E8" i="4"/>
  <c r="D8" i="4"/>
  <c r="I36" i="3"/>
  <c r="G36" i="3"/>
  <c r="B36" i="3"/>
  <c r="G35" i="3"/>
  <c r="B35" i="3"/>
  <c r="G34" i="3"/>
  <c r="B34" i="3"/>
  <c r="I33" i="3"/>
  <c r="G33" i="3"/>
  <c r="B33" i="3"/>
  <c r="I32" i="3"/>
  <c r="H32" i="3"/>
  <c r="G32" i="3"/>
  <c r="B32" i="3"/>
  <c r="H31" i="3"/>
  <c r="G31" i="3"/>
  <c r="B31" i="3"/>
  <c r="G30" i="3"/>
  <c r="B30" i="3"/>
  <c r="G29" i="3"/>
  <c r="B29" i="3"/>
  <c r="G28" i="3"/>
  <c r="B28" i="3"/>
  <c r="H27" i="3"/>
  <c r="G27" i="3"/>
  <c r="B27" i="3"/>
  <c r="I26" i="3"/>
  <c r="H26" i="3"/>
  <c r="G26" i="3"/>
  <c r="B26" i="3"/>
  <c r="G25" i="3"/>
  <c r="B25" i="3"/>
  <c r="H24" i="3"/>
  <c r="G24" i="3"/>
  <c r="B24" i="3"/>
  <c r="G23" i="3"/>
  <c r="B23" i="3"/>
  <c r="G22" i="3"/>
  <c r="B22" i="3"/>
  <c r="G21" i="3"/>
  <c r="B21" i="3"/>
  <c r="G20" i="3"/>
  <c r="B20" i="3"/>
  <c r="G19" i="3"/>
  <c r="B19" i="3"/>
  <c r="G18" i="3"/>
  <c r="B18" i="3"/>
  <c r="G17" i="3"/>
  <c r="B17" i="3"/>
  <c r="G16" i="3"/>
  <c r="B16" i="3"/>
  <c r="H10" i="3" a="1"/>
  <c r="H10" i="3" s="1"/>
  <c r="L3" i="9" s="1"/>
  <c r="C1580" i="1"/>
  <c r="H1580" i="1" s="1"/>
  <c r="H1579" i="1"/>
  <c r="G1579" i="1"/>
  <c r="C1579" i="1"/>
  <c r="H1578" i="1"/>
  <c r="G1578" i="1"/>
  <c r="C1578" i="1"/>
  <c r="H1577" i="1"/>
  <c r="G1577" i="1"/>
  <c r="C1577" i="1"/>
  <c r="C1576" i="1"/>
  <c r="C1575" i="1"/>
  <c r="H1575" i="1" s="1"/>
  <c r="H1574" i="1"/>
  <c r="C1574" i="1"/>
  <c r="G1574" i="1" s="1"/>
  <c r="C1573" i="1"/>
  <c r="H1573" i="1" s="1"/>
  <c r="H1572" i="1"/>
  <c r="C1572" i="1"/>
  <c r="G1572" i="1" s="1"/>
  <c r="H1571" i="1"/>
  <c r="G1571" i="1"/>
  <c r="C1571" i="1"/>
  <c r="H1569" i="1"/>
  <c r="G1569" i="1"/>
  <c r="C1569" i="1"/>
  <c r="C1568" i="1"/>
  <c r="C1567" i="1"/>
  <c r="H1567" i="1" s="1"/>
  <c r="H1566" i="1"/>
  <c r="C1566" i="1"/>
  <c r="G1566" i="1" s="1"/>
  <c r="C1565" i="1"/>
  <c r="H1565" i="1" s="1"/>
  <c r="C1564" i="1"/>
  <c r="H1564" i="1" s="1"/>
  <c r="H1563" i="1"/>
  <c r="G1563" i="1"/>
  <c r="C1563" i="1"/>
  <c r="H1562" i="1"/>
  <c r="G1562" i="1"/>
  <c r="C1562" i="1"/>
  <c r="H1561" i="1"/>
  <c r="G1561" i="1"/>
  <c r="C1561" i="1"/>
  <c r="C1560" i="1"/>
  <c r="C1559" i="1"/>
  <c r="H1559" i="1" s="1"/>
  <c r="H1558" i="1"/>
  <c r="C1558" i="1"/>
  <c r="G1558" i="1" s="1"/>
  <c r="C1557" i="1"/>
  <c r="H1557" i="1" s="1"/>
  <c r="C1556" i="1"/>
  <c r="G1556" i="1" s="1"/>
  <c r="H1555" i="1"/>
  <c r="G1555" i="1"/>
  <c r="C1555" i="1"/>
  <c r="C1554" i="1"/>
  <c r="H1553" i="1"/>
  <c r="G1553" i="1"/>
  <c r="C1553" i="1"/>
  <c r="C1552" i="1"/>
  <c r="C1551" i="1"/>
  <c r="H1551" i="1" s="1"/>
  <c r="H1550" i="1"/>
  <c r="C1550" i="1"/>
  <c r="G1550" i="1" s="1"/>
  <c r="G1549" i="1"/>
  <c r="C1549" i="1"/>
  <c r="H1549" i="1" s="1"/>
  <c r="C1548" i="1"/>
  <c r="H1548" i="1" s="1"/>
  <c r="H1547" i="1"/>
  <c r="G1547" i="1"/>
  <c r="C1547" i="1"/>
  <c r="H1546" i="1"/>
  <c r="G1546" i="1"/>
  <c r="C1546" i="1"/>
  <c r="H1545" i="1"/>
  <c r="G1545" i="1"/>
  <c r="C1545" i="1"/>
  <c r="C1544" i="1"/>
  <c r="C1543" i="1"/>
  <c r="H1543" i="1" s="1"/>
  <c r="H1542" i="1"/>
  <c r="C1542" i="1"/>
  <c r="G1542" i="1" s="1"/>
  <c r="C1541" i="1"/>
  <c r="H1541" i="1" s="1"/>
  <c r="C1540" i="1"/>
  <c r="G1540" i="1" s="1"/>
  <c r="H1539" i="1"/>
  <c r="G1539" i="1"/>
  <c r="C1539" i="1"/>
  <c r="C1538" i="1"/>
  <c r="H1537" i="1"/>
  <c r="G1537" i="1"/>
  <c r="C1537" i="1"/>
  <c r="C1536" i="1"/>
  <c r="C1535" i="1"/>
  <c r="H1535" i="1" s="1"/>
  <c r="H1534" i="1"/>
  <c r="C1534" i="1"/>
  <c r="G1534" i="1" s="1"/>
  <c r="C1533" i="1"/>
  <c r="H1533" i="1" s="1"/>
  <c r="C1532" i="1"/>
  <c r="H1532" i="1" s="1"/>
  <c r="H1531" i="1"/>
  <c r="G1531" i="1"/>
  <c r="C1531" i="1"/>
  <c r="H1529" i="1"/>
  <c r="G1529" i="1"/>
  <c r="C1529" i="1"/>
  <c r="C1528" i="1"/>
  <c r="C1527" i="1"/>
  <c r="H1527" i="1" s="1"/>
  <c r="H1526" i="1"/>
  <c r="C1526" i="1"/>
  <c r="G1526" i="1" s="1"/>
  <c r="C1525" i="1"/>
  <c r="H1525" i="1" s="1"/>
  <c r="H1523" i="1"/>
  <c r="G1523" i="1"/>
  <c r="C1523" i="1"/>
  <c r="C1522" i="1"/>
  <c r="H1521" i="1"/>
  <c r="G1521" i="1"/>
  <c r="C1521" i="1"/>
  <c r="C1520" i="1"/>
  <c r="C1519" i="1"/>
  <c r="H1519" i="1" s="1"/>
  <c r="H1516" i="1"/>
  <c r="C1516" i="1"/>
  <c r="G1516" i="1" s="1"/>
  <c r="H1515" i="1"/>
  <c r="G1515" i="1"/>
  <c r="C1515" i="1"/>
  <c r="C1514" i="1"/>
  <c r="H1514" i="1" s="1"/>
  <c r="H1513" i="1"/>
  <c r="G1513" i="1"/>
  <c r="C1513" i="1"/>
  <c r="C1512" i="1"/>
  <c r="H1511" i="1"/>
  <c r="C1511" i="1"/>
  <c r="G1511" i="1" s="1"/>
  <c r="H1510" i="1"/>
  <c r="C1510" i="1"/>
  <c r="G1510" i="1" s="1"/>
  <c r="C1509" i="1"/>
  <c r="H1509" i="1" s="1"/>
  <c r="H1508" i="1"/>
  <c r="G1508" i="1"/>
  <c r="C1508" i="1"/>
  <c r="H1507" i="1"/>
  <c r="G1507" i="1"/>
  <c r="C1507" i="1"/>
  <c r="C1506" i="1"/>
  <c r="H1506" i="1" s="1"/>
  <c r="H1505" i="1"/>
  <c r="G1505" i="1"/>
  <c r="C1505" i="1"/>
  <c r="C1504" i="1"/>
  <c r="C1503" i="1"/>
  <c r="H1503" i="1" s="1"/>
  <c r="H1502" i="1"/>
  <c r="C1502" i="1"/>
  <c r="G1502" i="1" s="1"/>
  <c r="C1501" i="1"/>
  <c r="H1500" i="1"/>
  <c r="C1500" i="1"/>
  <c r="G1500" i="1" s="1"/>
  <c r="C1498" i="1"/>
  <c r="H1497" i="1"/>
  <c r="G1497" i="1"/>
  <c r="C1497" i="1"/>
  <c r="C1496" i="1"/>
  <c r="C1495" i="1"/>
  <c r="H1495" i="1" s="1"/>
  <c r="H1494" i="1"/>
  <c r="C1494" i="1"/>
  <c r="G1494" i="1" s="1"/>
  <c r="C1493" i="1"/>
  <c r="H1493" i="1" s="1"/>
  <c r="C1492" i="1"/>
  <c r="H1492" i="1" s="1"/>
  <c r="H1491" i="1"/>
  <c r="G1491" i="1"/>
  <c r="C1491" i="1"/>
  <c r="H1490" i="1"/>
  <c r="G1490" i="1"/>
  <c r="C1490" i="1"/>
  <c r="H1489" i="1"/>
  <c r="G1489" i="1"/>
  <c r="C1489" i="1"/>
  <c r="C1488" i="1"/>
  <c r="C1487" i="1"/>
  <c r="H1487" i="1" s="1"/>
  <c r="H1486" i="1"/>
  <c r="C1486" i="1"/>
  <c r="G1486" i="1" s="1"/>
  <c r="C1485" i="1"/>
  <c r="H1485" i="1" s="1"/>
  <c r="H1484" i="1"/>
  <c r="C1484" i="1"/>
  <c r="G1484" i="1" s="1"/>
  <c r="H1483" i="1"/>
  <c r="G1483" i="1"/>
  <c r="C1483" i="1"/>
  <c r="C1482" i="1"/>
  <c r="C1480" i="1"/>
  <c r="J1479" i="1"/>
  <c r="H1479" i="1"/>
  <c r="G1479" i="1"/>
  <c r="I1479" i="1" s="1"/>
  <c r="D1479" i="1"/>
  <c r="C1479" i="1"/>
  <c r="H1478" i="1"/>
  <c r="D1478" i="1"/>
  <c r="C1478" i="1"/>
  <c r="J1478" i="1" s="1"/>
  <c r="D1477" i="1"/>
  <c r="G1477" i="1" s="1"/>
  <c r="C1477" i="1"/>
  <c r="J1476" i="1"/>
  <c r="D1476" i="1"/>
  <c r="C1476" i="1"/>
  <c r="D1475" i="1"/>
  <c r="C1475" i="1"/>
  <c r="G1474" i="1"/>
  <c r="D1474" i="1"/>
  <c r="C1474" i="1"/>
  <c r="D1473" i="1"/>
  <c r="C1473" i="1"/>
  <c r="J1472" i="1"/>
  <c r="H1472" i="1"/>
  <c r="I1472" i="1" s="1"/>
  <c r="G1472" i="1"/>
  <c r="D1472" i="1"/>
  <c r="C1472" i="1"/>
  <c r="H1471" i="1"/>
  <c r="D1471" i="1"/>
  <c r="C1471" i="1"/>
  <c r="D1470" i="1"/>
  <c r="C1470" i="1"/>
  <c r="D1469" i="1"/>
  <c r="C1469" i="1"/>
  <c r="D1468" i="1"/>
  <c r="G1468" i="1" s="1"/>
  <c r="C1468" i="1"/>
  <c r="D1467" i="1"/>
  <c r="C1467" i="1"/>
  <c r="J1466" i="1"/>
  <c r="H1466" i="1"/>
  <c r="I1466" i="1" s="1"/>
  <c r="G1466" i="1"/>
  <c r="D1466" i="1"/>
  <c r="C1466" i="1"/>
  <c r="D1465" i="1"/>
  <c r="C1465" i="1"/>
  <c r="D1464" i="1"/>
  <c r="C1464" i="1"/>
  <c r="D1463" i="1"/>
  <c r="C1463" i="1"/>
  <c r="J1462" i="1"/>
  <c r="H1462" i="1"/>
  <c r="G1462" i="1"/>
  <c r="I1462" i="1" s="1"/>
  <c r="D1462" i="1"/>
  <c r="C1462" i="1"/>
  <c r="D1461" i="1"/>
  <c r="D1460" i="1"/>
  <c r="C1460" i="1"/>
  <c r="J1459" i="1"/>
  <c r="H1459" i="1"/>
  <c r="G1459" i="1"/>
  <c r="D1459" i="1"/>
  <c r="C1459" i="1"/>
  <c r="G1458" i="1"/>
  <c r="D1458" i="1"/>
  <c r="C1458" i="1"/>
  <c r="G1457" i="1"/>
  <c r="D1457" i="1"/>
  <c r="C1457" i="1"/>
  <c r="D1456" i="1"/>
  <c r="C1456" i="1"/>
  <c r="J1455" i="1"/>
  <c r="I1455" i="1"/>
  <c r="H1455" i="1"/>
  <c r="G1455" i="1"/>
  <c r="D1455" i="1"/>
  <c r="C1455" i="1"/>
  <c r="C1454" i="1"/>
  <c r="G1452" i="1"/>
  <c r="D1452" i="1"/>
  <c r="C1452" i="1"/>
  <c r="G1451" i="1"/>
  <c r="D1451" i="1"/>
  <c r="C1451" i="1"/>
  <c r="J1450" i="1"/>
  <c r="D1450" i="1"/>
  <c r="C1450" i="1"/>
  <c r="J1449" i="1"/>
  <c r="I1449" i="1"/>
  <c r="H1449" i="1"/>
  <c r="G1449" i="1"/>
  <c r="D1449" i="1"/>
  <c r="C1449" i="1"/>
  <c r="G1448" i="1"/>
  <c r="D1448" i="1"/>
  <c r="C1448" i="1"/>
  <c r="D1447" i="1"/>
  <c r="C1447" i="1"/>
  <c r="D1446" i="1"/>
  <c r="C1446" i="1"/>
  <c r="D1445" i="1"/>
  <c r="J1445" i="1" s="1"/>
  <c r="C1445" i="1"/>
  <c r="H1444" i="1"/>
  <c r="G1444" i="1"/>
  <c r="I1444" i="1" s="1"/>
  <c r="D1444" i="1"/>
  <c r="C1444" i="1"/>
  <c r="J1444" i="1" s="1"/>
  <c r="D1443" i="1"/>
  <c r="C1443" i="1"/>
  <c r="J1442" i="1"/>
  <c r="D1442" i="1"/>
  <c r="H1442" i="1" s="1"/>
  <c r="I1442" i="1" s="1"/>
  <c r="C1442" i="1"/>
  <c r="G1442" i="1" s="1"/>
  <c r="D1441" i="1"/>
  <c r="C1441" i="1"/>
  <c r="D1440" i="1"/>
  <c r="G1440" i="1" s="1"/>
  <c r="C1440" i="1"/>
  <c r="J1439" i="1"/>
  <c r="H1439" i="1"/>
  <c r="D1439" i="1"/>
  <c r="C1439" i="1"/>
  <c r="G1439" i="1" s="1"/>
  <c r="D1438" i="1"/>
  <c r="C1438" i="1"/>
  <c r="H1437" i="1"/>
  <c r="D1437" i="1"/>
  <c r="C1437" i="1"/>
  <c r="H1434" i="1"/>
  <c r="D1434" i="1"/>
  <c r="G1434" i="1" s="1"/>
  <c r="C1434" i="1"/>
  <c r="D1433" i="1"/>
  <c r="H1433" i="1" s="1"/>
  <c r="C1433" i="1"/>
  <c r="H1432" i="1"/>
  <c r="G1432" i="1"/>
  <c r="D1432" i="1"/>
  <c r="C1432" i="1"/>
  <c r="D1431" i="1"/>
  <c r="C1431" i="1"/>
  <c r="G1430" i="1"/>
  <c r="D1430" i="1"/>
  <c r="H1430" i="1" s="1"/>
  <c r="C1430" i="1"/>
  <c r="D1429" i="1"/>
  <c r="C1429" i="1"/>
  <c r="G1429" i="1" s="1"/>
  <c r="D1428" i="1"/>
  <c r="G1428" i="1" s="1"/>
  <c r="C1428" i="1"/>
  <c r="D1427" i="1"/>
  <c r="H1427" i="1" s="1"/>
  <c r="C1427" i="1"/>
  <c r="H1426" i="1"/>
  <c r="G1426" i="1"/>
  <c r="D1426" i="1"/>
  <c r="C1426" i="1"/>
  <c r="H1425" i="1"/>
  <c r="D1425" i="1"/>
  <c r="C1425" i="1"/>
  <c r="G1425" i="1" s="1"/>
  <c r="D1424" i="1"/>
  <c r="C1424" i="1"/>
  <c r="H1423" i="1"/>
  <c r="D1423" i="1"/>
  <c r="C1423" i="1"/>
  <c r="D1422" i="1"/>
  <c r="H1422" i="1" s="1"/>
  <c r="C1422" i="1"/>
  <c r="D1421" i="1"/>
  <c r="C1421" i="1"/>
  <c r="G1420" i="1"/>
  <c r="D1420" i="1"/>
  <c r="H1420" i="1" s="1"/>
  <c r="C1420" i="1"/>
  <c r="D1419" i="1"/>
  <c r="C1419" i="1"/>
  <c r="G1419" i="1" s="1"/>
  <c r="H1418" i="1"/>
  <c r="G1418" i="1"/>
  <c r="D1418" i="1"/>
  <c r="C1418" i="1"/>
  <c r="D1417" i="1"/>
  <c r="H1417" i="1" s="1"/>
  <c r="C1417" i="1"/>
  <c r="H1416" i="1"/>
  <c r="G1416" i="1"/>
  <c r="D1416" i="1"/>
  <c r="C1416" i="1"/>
  <c r="D1415" i="1"/>
  <c r="C1415" i="1"/>
  <c r="D1414" i="1"/>
  <c r="H1414" i="1" s="1"/>
  <c r="C1414" i="1"/>
  <c r="D1413" i="1"/>
  <c r="C1413" i="1"/>
  <c r="G1413" i="1" s="1"/>
  <c r="D1412" i="1"/>
  <c r="G1412" i="1" s="1"/>
  <c r="C1412" i="1"/>
  <c r="D1411" i="1"/>
  <c r="C1411" i="1"/>
  <c r="G1411" i="1" s="1"/>
  <c r="H1410" i="1"/>
  <c r="G1410" i="1"/>
  <c r="D1410" i="1"/>
  <c r="C1410" i="1"/>
  <c r="H1409" i="1"/>
  <c r="D1409" i="1"/>
  <c r="C1409" i="1"/>
  <c r="G1409" i="1" s="1"/>
  <c r="D1408" i="1"/>
  <c r="C1408" i="1"/>
  <c r="H1408" i="1" s="1"/>
  <c r="H1407" i="1"/>
  <c r="D1407" i="1"/>
  <c r="C1407" i="1"/>
  <c r="G1407" i="1" s="1"/>
  <c r="G1406" i="1"/>
  <c r="D1406" i="1"/>
  <c r="C1406" i="1"/>
  <c r="H1406" i="1" s="1"/>
  <c r="H1405" i="1"/>
  <c r="D1405" i="1"/>
  <c r="C1405" i="1"/>
  <c r="G1405" i="1" s="1"/>
  <c r="D1404" i="1"/>
  <c r="C1404" i="1"/>
  <c r="H1404" i="1" s="1"/>
  <c r="H1403" i="1"/>
  <c r="D1403" i="1"/>
  <c r="C1403" i="1"/>
  <c r="G1403" i="1" s="1"/>
  <c r="G1402" i="1"/>
  <c r="D1402" i="1"/>
  <c r="C1402" i="1"/>
  <c r="H1402" i="1" s="1"/>
  <c r="H1401" i="1"/>
  <c r="D1401" i="1"/>
  <c r="C1401" i="1"/>
  <c r="G1401" i="1" s="1"/>
  <c r="D1400" i="1"/>
  <c r="C1400" i="1"/>
  <c r="H1400" i="1" s="1"/>
  <c r="H1399" i="1"/>
  <c r="D1399" i="1"/>
  <c r="C1399" i="1"/>
  <c r="G1399" i="1" s="1"/>
  <c r="G1398" i="1"/>
  <c r="D1398" i="1"/>
  <c r="C1398" i="1"/>
  <c r="H1398" i="1" s="1"/>
  <c r="H1397" i="1"/>
  <c r="D1397" i="1"/>
  <c r="C1397" i="1"/>
  <c r="G1397" i="1" s="1"/>
  <c r="D1396" i="1"/>
  <c r="C1396" i="1"/>
  <c r="H1396" i="1" s="1"/>
  <c r="H1395" i="1"/>
  <c r="D1395" i="1"/>
  <c r="C1395" i="1"/>
  <c r="G1395" i="1" s="1"/>
  <c r="G1394" i="1"/>
  <c r="D1394" i="1"/>
  <c r="C1394" i="1"/>
  <c r="H1394" i="1" s="1"/>
  <c r="H1393" i="1"/>
  <c r="D1393" i="1"/>
  <c r="C1393" i="1"/>
  <c r="G1393" i="1" s="1"/>
  <c r="D1392" i="1"/>
  <c r="C1392" i="1"/>
  <c r="H1392" i="1" s="1"/>
  <c r="H1391" i="1"/>
  <c r="D1391" i="1"/>
  <c r="C1391" i="1"/>
  <c r="G1391" i="1" s="1"/>
  <c r="G1390" i="1"/>
  <c r="D1390" i="1"/>
  <c r="C1390" i="1"/>
  <c r="H1390" i="1" s="1"/>
  <c r="H1389" i="1"/>
  <c r="D1389" i="1"/>
  <c r="C1389" i="1"/>
  <c r="G1389" i="1" s="1"/>
  <c r="D1388" i="1"/>
  <c r="C1388" i="1"/>
  <c r="H1388" i="1" s="1"/>
  <c r="H1387" i="1"/>
  <c r="D1387" i="1"/>
  <c r="C1387" i="1"/>
  <c r="G1387" i="1" s="1"/>
  <c r="G1386" i="1"/>
  <c r="D1386" i="1"/>
  <c r="C1386" i="1"/>
  <c r="H1386" i="1" s="1"/>
  <c r="H1385" i="1"/>
  <c r="D1385" i="1"/>
  <c r="C1385" i="1"/>
  <c r="G1385" i="1" s="1"/>
  <c r="D1384" i="1"/>
  <c r="C1384" i="1"/>
  <c r="H1384" i="1" s="1"/>
  <c r="D1383" i="1"/>
  <c r="G1382" i="1"/>
  <c r="D1382" i="1"/>
  <c r="C1382" i="1"/>
  <c r="H1382" i="1" s="1"/>
  <c r="H1381" i="1"/>
  <c r="D1381" i="1"/>
  <c r="C1381" i="1"/>
  <c r="G1381" i="1" s="1"/>
  <c r="D1380" i="1"/>
  <c r="C1380" i="1"/>
  <c r="H1380" i="1" s="1"/>
  <c r="H1379" i="1"/>
  <c r="D1379" i="1"/>
  <c r="C1379" i="1"/>
  <c r="G1379" i="1" s="1"/>
  <c r="G1378" i="1"/>
  <c r="D1378" i="1"/>
  <c r="C1378" i="1"/>
  <c r="H1378" i="1" s="1"/>
  <c r="H1377" i="1"/>
  <c r="D1377" i="1"/>
  <c r="C1377" i="1"/>
  <c r="G1377" i="1" s="1"/>
  <c r="D1376" i="1"/>
  <c r="C1376" i="1"/>
  <c r="H1376" i="1" s="1"/>
  <c r="H1375" i="1"/>
  <c r="D1375" i="1"/>
  <c r="C1375" i="1"/>
  <c r="G1375" i="1" s="1"/>
  <c r="G1374" i="1"/>
  <c r="D1374" i="1"/>
  <c r="C1374" i="1"/>
  <c r="H1374" i="1" s="1"/>
  <c r="H1373" i="1"/>
  <c r="D1373" i="1"/>
  <c r="C1373" i="1"/>
  <c r="G1373" i="1" s="1"/>
  <c r="D1372" i="1"/>
  <c r="C1372" i="1"/>
  <c r="H1372" i="1" s="1"/>
  <c r="H1371" i="1"/>
  <c r="D1371" i="1"/>
  <c r="C1371" i="1"/>
  <c r="G1371" i="1" s="1"/>
  <c r="G1370" i="1"/>
  <c r="D1370" i="1"/>
  <c r="C1370" i="1"/>
  <c r="H1370" i="1" s="1"/>
  <c r="H1369" i="1"/>
  <c r="D1369" i="1"/>
  <c r="C1369" i="1"/>
  <c r="G1369" i="1" s="1"/>
  <c r="D1368" i="1"/>
  <c r="C1368" i="1"/>
  <c r="H1368" i="1" s="1"/>
  <c r="H1367" i="1"/>
  <c r="D1367" i="1"/>
  <c r="C1367" i="1"/>
  <c r="G1367" i="1" s="1"/>
  <c r="G1366" i="1"/>
  <c r="D1366" i="1"/>
  <c r="C1366" i="1"/>
  <c r="H1366" i="1" s="1"/>
  <c r="H1365" i="1"/>
  <c r="D1365" i="1"/>
  <c r="C1365" i="1"/>
  <c r="G1365" i="1" s="1"/>
  <c r="D1364" i="1"/>
  <c r="C1364" i="1"/>
  <c r="H1364" i="1" s="1"/>
  <c r="H1363" i="1"/>
  <c r="D1363" i="1"/>
  <c r="C1363" i="1"/>
  <c r="G1363" i="1" s="1"/>
  <c r="G1362" i="1"/>
  <c r="D1362" i="1"/>
  <c r="C1362" i="1"/>
  <c r="H1362" i="1" s="1"/>
  <c r="H1361" i="1"/>
  <c r="D1361" i="1"/>
  <c r="C1361" i="1"/>
  <c r="G1361" i="1" s="1"/>
  <c r="D1360" i="1"/>
  <c r="C1360" i="1"/>
  <c r="H1360" i="1" s="1"/>
  <c r="H1359" i="1"/>
  <c r="D1359" i="1"/>
  <c r="C1359" i="1"/>
  <c r="G1359" i="1" s="1"/>
  <c r="G1358" i="1"/>
  <c r="D1358" i="1"/>
  <c r="C1358" i="1"/>
  <c r="H1358" i="1" s="1"/>
  <c r="H1357" i="1"/>
  <c r="D1357" i="1"/>
  <c r="C1357" i="1"/>
  <c r="G1357" i="1" s="1"/>
  <c r="D1356" i="1"/>
  <c r="C1356" i="1"/>
  <c r="H1356" i="1" s="1"/>
  <c r="D1355" i="1"/>
  <c r="D1354" i="1"/>
  <c r="C1354" i="1"/>
  <c r="H1354" i="1" s="1"/>
  <c r="H1353" i="1"/>
  <c r="D1353" i="1"/>
  <c r="C1353" i="1"/>
  <c r="G1353" i="1" s="1"/>
  <c r="G1352" i="1"/>
  <c r="D1352" i="1"/>
  <c r="C1352" i="1"/>
  <c r="H1352" i="1" s="1"/>
  <c r="H1351" i="1"/>
  <c r="D1351" i="1"/>
  <c r="C1351" i="1"/>
  <c r="G1351" i="1" s="1"/>
  <c r="D1350" i="1"/>
  <c r="C1350" i="1"/>
  <c r="H1350" i="1" s="1"/>
  <c r="H1349" i="1"/>
  <c r="D1349" i="1"/>
  <c r="C1349" i="1"/>
  <c r="G1349" i="1" s="1"/>
  <c r="G1348" i="1"/>
  <c r="D1348" i="1"/>
  <c r="C1348" i="1"/>
  <c r="H1348" i="1" s="1"/>
  <c r="H1347" i="1"/>
  <c r="G1347" i="1"/>
  <c r="D1347" i="1"/>
  <c r="C1347" i="1"/>
  <c r="G1346" i="1"/>
  <c r="D1346" i="1"/>
  <c r="C1346" i="1"/>
  <c r="H1346" i="1" s="1"/>
  <c r="H1345" i="1"/>
  <c r="G1345" i="1"/>
  <c r="D1345" i="1"/>
  <c r="C1345" i="1"/>
  <c r="D1344" i="1"/>
  <c r="C1344" i="1"/>
  <c r="H1344" i="1" s="1"/>
  <c r="H1343" i="1"/>
  <c r="G1343" i="1"/>
  <c r="D1343" i="1"/>
  <c r="C1343" i="1"/>
  <c r="D1342" i="1"/>
  <c r="C1342" i="1"/>
  <c r="H1342" i="1" s="1"/>
  <c r="H1341" i="1"/>
  <c r="G1341" i="1"/>
  <c r="D1341" i="1"/>
  <c r="C1341" i="1"/>
  <c r="G1340" i="1"/>
  <c r="D1340" i="1"/>
  <c r="C1340" i="1"/>
  <c r="H1340" i="1" s="1"/>
  <c r="H1339" i="1"/>
  <c r="G1339" i="1"/>
  <c r="D1339" i="1"/>
  <c r="C1339" i="1"/>
  <c r="G1338" i="1"/>
  <c r="D1338" i="1"/>
  <c r="C1338" i="1"/>
  <c r="H1338" i="1" s="1"/>
  <c r="H1337" i="1"/>
  <c r="G1337" i="1"/>
  <c r="D1337" i="1"/>
  <c r="C1337" i="1"/>
  <c r="D1336" i="1"/>
  <c r="C1336" i="1"/>
  <c r="H1336" i="1" s="1"/>
  <c r="H1335" i="1"/>
  <c r="G1335" i="1"/>
  <c r="D1335" i="1"/>
  <c r="C1335" i="1"/>
  <c r="D1334" i="1"/>
  <c r="C1334" i="1"/>
  <c r="H1334" i="1" s="1"/>
  <c r="H1333" i="1"/>
  <c r="D1333" i="1"/>
  <c r="C1333" i="1"/>
  <c r="G1333" i="1" s="1"/>
  <c r="G1332" i="1"/>
  <c r="D1332" i="1"/>
  <c r="C1332" i="1"/>
  <c r="H1332" i="1" s="1"/>
  <c r="H1331" i="1"/>
  <c r="D1331" i="1"/>
  <c r="C1331" i="1"/>
  <c r="G1331" i="1" s="1"/>
  <c r="D1330" i="1"/>
  <c r="C1330" i="1"/>
  <c r="H1330" i="1" s="1"/>
  <c r="D1328" i="1"/>
  <c r="C1328" i="1"/>
  <c r="H1328" i="1" s="1"/>
  <c r="H1327" i="1"/>
  <c r="G1327" i="1"/>
  <c r="D1327" i="1"/>
  <c r="C1327" i="1"/>
  <c r="G1326" i="1"/>
  <c r="D1326" i="1"/>
  <c r="C1326" i="1"/>
  <c r="H1326" i="1" s="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D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C1215"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D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D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D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D1154"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D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D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D990" i="1"/>
  <c r="H989" i="1"/>
  <c r="G989" i="1"/>
  <c r="D989" i="1"/>
  <c r="C989" i="1"/>
  <c r="H988" i="1"/>
  <c r="G988" i="1"/>
  <c r="D988" i="1"/>
  <c r="C988" i="1"/>
  <c r="H987" i="1"/>
  <c r="G987" i="1"/>
  <c r="D987" i="1"/>
  <c r="C987" i="1"/>
  <c r="H986" i="1"/>
  <c r="G986" i="1"/>
  <c r="D986" i="1"/>
  <c r="C986"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H644" i="1"/>
  <c r="G644" i="1"/>
  <c r="D644" i="1"/>
  <c r="C644" i="1"/>
  <c r="H643" i="1"/>
  <c r="G643" i="1"/>
  <c r="D643" i="1"/>
  <c r="C643" i="1"/>
  <c r="H642" i="1"/>
  <c r="G642" i="1"/>
  <c r="D642" i="1"/>
  <c r="C642" i="1"/>
  <c r="H641" i="1"/>
  <c r="G641" i="1"/>
  <c r="D641" i="1"/>
  <c r="C641" i="1"/>
  <c r="D638" i="1"/>
  <c r="H632" i="1"/>
  <c r="G632" i="1"/>
  <c r="D632" i="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D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D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D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C524"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D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D466" i="1"/>
  <c r="H465" i="1"/>
  <c r="G465" i="1"/>
  <c r="D465" i="1"/>
  <c r="C465" i="1"/>
  <c r="H464" i="1"/>
  <c r="G464" i="1"/>
  <c r="D464" i="1"/>
  <c r="C464" i="1"/>
  <c r="D463" i="1"/>
  <c r="H462" i="1"/>
  <c r="G462" i="1"/>
  <c r="D462" i="1"/>
  <c r="C462" i="1"/>
  <c r="H461" i="1"/>
  <c r="G461" i="1"/>
  <c r="D461" i="1"/>
  <c r="C461" i="1"/>
  <c r="H460" i="1"/>
  <c r="G460" i="1"/>
  <c r="D460" i="1"/>
  <c r="C460" i="1"/>
  <c r="H459" i="1"/>
  <c r="G459" i="1"/>
  <c r="D459" i="1"/>
  <c r="C459" i="1"/>
  <c r="H458" i="1"/>
  <c r="G458" i="1"/>
  <c r="D458" i="1"/>
  <c r="C458" i="1"/>
  <c r="C457" i="1"/>
  <c r="H456" i="1"/>
  <c r="G456" i="1"/>
  <c r="D456" i="1"/>
  <c r="C456" i="1"/>
  <c r="H455" i="1"/>
  <c r="G455" i="1"/>
  <c r="D455" i="1"/>
  <c r="C455" i="1"/>
  <c r="H454" i="1"/>
  <c r="G454" i="1"/>
  <c r="D454" i="1"/>
  <c r="C454"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C421" i="1"/>
  <c r="H420" i="1"/>
  <c r="G420" i="1"/>
  <c r="D420" i="1"/>
  <c r="C420" i="1"/>
  <c r="H419" i="1"/>
  <c r="G419" i="1"/>
  <c r="D419" i="1"/>
  <c r="C419" i="1"/>
  <c r="H418" i="1"/>
  <c r="G418" i="1"/>
  <c r="D418" i="1"/>
  <c r="C418" i="1"/>
  <c r="H417" i="1"/>
  <c r="G417" i="1"/>
  <c r="D417" i="1"/>
  <c r="C417" i="1"/>
  <c r="D416" i="1"/>
  <c r="H413" i="1"/>
  <c r="G413" i="1"/>
  <c r="D413" i="1"/>
  <c r="C413" i="1"/>
  <c r="H412" i="1"/>
  <c r="G412" i="1"/>
  <c r="D412" i="1"/>
  <c r="C412" i="1"/>
  <c r="H411" i="1"/>
  <c r="G411" i="1"/>
  <c r="D411" i="1"/>
  <c r="C411" i="1"/>
  <c r="H406" i="1"/>
  <c r="G406" i="1"/>
  <c r="D406" i="1"/>
  <c r="C406" i="1"/>
  <c r="H405" i="1"/>
  <c r="G405" i="1"/>
  <c r="D405" i="1"/>
  <c r="C405" i="1"/>
  <c r="H404" i="1"/>
  <c r="G404" i="1"/>
  <c r="D404" i="1"/>
  <c r="C404" i="1"/>
  <c r="H401" i="1"/>
  <c r="G401" i="1"/>
  <c r="D401" i="1"/>
  <c r="C401" i="1"/>
  <c r="H400" i="1"/>
  <c r="G400" i="1"/>
  <c r="D400" i="1"/>
  <c r="C400" i="1"/>
  <c r="H399" i="1"/>
  <c r="G399" i="1"/>
  <c r="D399" i="1"/>
  <c r="C399" i="1"/>
  <c r="H398" i="1"/>
  <c r="G398" i="1"/>
  <c r="D398" i="1"/>
  <c r="C398" i="1"/>
  <c r="H397" i="1"/>
  <c r="G397" i="1"/>
  <c r="D397" i="1"/>
  <c r="C397" i="1"/>
  <c r="H396" i="1"/>
  <c r="D396" i="1"/>
  <c r="G396" i="1" s="1"/>
  <c r="C396" i="1"/>
  <c r="C395" i="1"/>
  <c r="H394" i="1"/>
  <c r="G394" i="1"/>
  <c r="D394" i="1"/>
  <c r="C394" i="1"/>
  <c r="H393" i="1"/>
  <c r="G393" i="1"/>
  <c r="D393" i="1"/>
  <c r="C393" i="1"/>
  <c r="H392" i="1"/>
  <c r="G392" i="1"/>
  <c r="D392" i="1"/>
  <c r="C392" i="1"/>
  <c r="D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D358"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C347" i="1"/>
  <c r="C346" i="1"/>
  <c r="H344" i="1"/>
  <c r="G344" i="1"/>
  <c r="D344" i="1"/>
  <c r="C344" i="1"/>
  <c r="H343" i="1"/>
  <c r="G343" i="1"/>
  <c r="D343" i="1"/>
  <c r="C343" i="1"/>
  <c r="H342" i="1"/>
  <c r="G342" i="1"/>
  <c r="D342" i="1"/>
  <c r="C342" i="1"/>
  <c r="H341" i="1"/>
  <c r="G341" i="1"/>
  <c r="D341" i="1"/>
  <c r="C341" i="1"/>
  <c r="H340" i="1"/>
  <c r="G340" i="1"/>
  <c r="D340" i="1"/>
  <c r="C340" i="1"/>
  <c r="D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D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H294" i="1"/>
  <c r="G294" i="1"/>
  <c r="D294" i="1"/>
  <c r="C294" i="1"/>
  <c r="H292" i="1"/>
  <c r="G292" i="1"/>
  <c r="D292" i="1"/>
  <c r="C292" i="1"/>
  <c r="H291" i="1"/>
  <c r="G291" i="1"/>
  <c r="D291" i="1"/>
  <c r="C291" i="1"/>
  <c r="H290" i="1"/>
  <c r="G290" i="1"/>
  <c r="D290" i="1"/>
  <c r="C290" i="1"/>
  <c r="H289" i="1"/>
  <c r="G289" i="1"/>
  <c r="D289" i="1"/>
  <c r="C289" i="1"/>
  <c r="H288" i="1"/>
  <c r="G288" i="1"/>
  <c r="D288" i="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4" i="1"/>
  <c r="G274" i="1"/>
  <c r="D274" i="1"/>
  <c r="C274" i="1"/>
  <c r="H273" i="1"/>
  <c r="G273" i="1"/>
  <c r="D273" i="1"/>
  <c r="C273" i="1"/>
  <c r="H272" i="1"/>
  <c r="G272" i="1"/>
  <c r="D272" i="1"/>
  <c r="C272" i="1"/>
  <c r="H271" i="1"/>
  <c r="G271" i="1"/>
  <c r="D271" i="1"/>
  <c r="C271" i="1"/>
  <c r="H270" i="1"/>
  <c r="G270" i="1"/>
  <c r="D270" i="1"/>
  <c r="C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60" i="1"/>
  <c r="G160" i="1"/>
  <c r="D160" i="1"/>
  <c r="C160" i="1"/>
  <c r="C159" i="1"/>
  <c r="H158" i="1"/>
  <c r="G158" i="1"/>
  <c r="D158" i="1"/>
  <c r="C158" i="1"/>
  <c r="H157" i="1"/>
  <c r="G157" i="1"/>
  <c r="D157" i="1"/>
  <c r="C157" i="1"/>
  <c r="H156" i="1"/>
  <c r="G156" i="1"/>
  <c r="D156" i="1"/>
  <c r="C156" i="1"/>
  <c r="C155" i="1"/>
  <c r="H154" i="1"/>
  <c r="G154" i="1"/>
  <c r="D154" i="1"/>
  <c r="C154" i="1"/>
  <c r="H153" i="1"/>
  <c r="G153" i="1"/>
  <c r="D153" i="1"/>
  <c r="C153" i="1"/>
  <c r="H152" i="1"/>
  <c r="G152" i="1"/>
  <c r="D152" i="1"/>
  <c r="C152" i="1"/>
  <c r="H151" i="1"/>
  <c r="G151" i="1"/>
  <c r="D151" i="1"/>
  <c r="C151" i="1"/>
  <c r="H150" i="1"/>
  <c r="G150" i="1"/>
  <c r="D150" i="1"/>
  <c r="C150" i="1"/>
  <c r="D149"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D135" i="1"/>
  <c r="H134" i="1"/>
  <c r="G134" i="1"/>
  <c r="D134" i="1"/>
  <c r="C134" i="1"/>
  <c r="H133" i="1"/>
  <c r="G133" i="1"/>
  <c r="D133" i="1"/>
  <c r="C133" i="1"/>
  <c r="H132" i="1"/>
  <c r="G132" i="1"/>
  <c r="D132" i="1"/>
  <c r="C132" i="1"/>
  <c r="D131" i="1"/>
  <c r="C131" i="1"/>
  <c r="H131" i="1" s="1"/>
  <c r="D130" i="1"/>
  <c r="D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D47" i="1"/>
  <c r="D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D5" i="1"/>
  <c r="C5" i="1"/>
  <c r="G5" i="1" s="1"/>
  <c r="D4" i="1"/>
  <c r="C4" i="1"/>
  <c r="H4" i="1" s="1"/>
  <c r="D3" i="1"/>
  <c r="E5" i="7" l="1"/>
  <c r="D1453" i="1"/>
  <c r="H1454" i="1"/>
  <c r="J1456" i="1"/>
  <c r="D1454" i="1"/>
  <c r="G1454" i="1"/>
  <c r="E292" i="9"/>
  <c r="B292" i="9" s="1"/>
  <c r="E33" i="9"/>
  <c r="B33" i="9" s="1"/>
  <c r="E286" i="9"/>
  <c r="B286" i="9" s="1"/>
  <c r="H5" i="1"/>
  <c r="G4" i="1"/>
  <c r="F217" i="9"/>
  <c r="B217" i="9" s="1"/>
  <c r="E295" i="9"/>
  <c r="B295" i="9" s="1"/>
  <c r="E293" i="9"/>
  <c r="B293" i="9" s="1"/>
  <c r="G131" i="1"/>
  <c r="F134" i="4"/>
  <c r="C130" i="1"/>
  <c r="G186" i="9"/>
  <c r="E186" i="9" s="1"/>
  <c r="B186" i="9" s="1"/>
  <c r="G395" i="1"/>
  <c r="H395" i="1"/>
  <c r="E350" i="4"/>
  <c r="E408" i="4" s="1"/>
  <c r="D403" i="1" s="1"/>
  <c r="E299" i="9"/>
  <c r="B299" i="9" s="1"/>
  <c r="E297" i="9"/>
  <c r="B297" i="9" s="1"/>
  <c r="E287" i="9"/>
  <c r="B287" i="9" s="1"/>
  <c r="E300" i="9"/>
  <c r="B300" i="9" s="1"/>
  <c r="G181" i="9"/>
  <c r="E181" i="9" s="1"/>
  <c r="B181" i="9" s="1"/>
  <c r="G170" i="9"/>
  <c r="E170" i="9" s="1"/>
  <c r="B170" i="9" s="1"/>
  <c r="H1461" i="1"/>
  <c r="G1461" i="1"/>
  <c r="H1570" i="1"/>
  <c r="G1570" i="1"/>
  <c r="H47" i="1"/>
  <c r="G47" i="1"/>
  <c r="H155" i="1"/>
  <c r="G155" i="1"/>
  <c r="H441" i="1"/>
  <c r="G441" i="1"/>
  <c r="H457" i="1"/>
  <c r="G457" i="1"/>
  <c r="J1465" i="1"/>
  <c r="G1465" i="1"/>
  <c r="H1475" i="1"/>
  <c r="G1475" i="1"/>
  <c r="H1480" i="1"/>
  <c r="G1480" i="1"/>
  <c r="H1504" i="1"/>
  <c r="G1504" i="1"/>
  <c r="H1538" i="1"/>
  <c r="G1538" i="1"/>
  <c r="F153" i="4"/>
  <c r="D152" i="4"/>
  <c r="F273" i="4"/>
  <c r="D263" i="4"/>
  <c r="D245" i="5"/>
  <c r="F246" i="5"/>
  <c r="F61" i="6"/>
  <c r="C1355" i="1"/>
  <c r="D49" i="8"/>
  <c r="C1530" i="1"/>
  <c r="C129" i="1"/>
  <c r="C149" i="1"/>
  <c r="C269" i="1"/>
  <c r="C275" i="1"/>
  <c r="C331" i="1"/>
  <c r="C463" i="1"/>
  <c r="C1201" i="1"/>
  <c r="C1223" i="1"/>
  <c r="C1235" i="1"/>
  <c r="G1344" i="1"/>
  <c r="G1354" i="1"/>
  <c r="G1384" i="1"/>
  <c r="G1392" i="1"/>
  <c r="G1400" i="1"/>
  <c r="G1408" i="1"/>
  <c r="H1419" i="1"/>
  <c r="H1428" i="1"/>
  <c r="H1438" i="1"/>
  <c r="G1438" i="1"/>
  <c r="J1441" i="1"/>
  <c r="H1441" i="1"/>
  <c r="J1443" i="1"/>
  <c r="H1443" i="1"/>
  <c r="J1458" i="1"/>
  <c r="H1458" i="1"/>
  <c r="I1458" i="1" s="1"/>
  <c r="H1465" i="1"/>
  <c r="J1471" i="1"/>
  <c r="G1471" i="1"/>
  <c r="I1471" i="1" s="1"/>
  <c r="G1493" i="1"/>
  <c r="H1498" i="1"/>
  <c r="G1498" i="1"/>
  <c r="G1559" i="1"/>
  <c r="H1576" i="1"/>
  <c r="G1576" i="1"/>
  <c r="F8" i="4"/>
  <c r="D7" i="4"/>
  <c r="G161" i="9"/>
  <c r="E161" i="9" s="1"/>
  <c r="B161" i="9" s="1"/>
  <c r="E152" i="4"/>
  <c r="G1431" i="1"/>
  <c r="H1431" i="1"/>
  <c r="I1452" i="1"/>
  <c r="H1554" i="1"/>
  <c r="G1554" i="1"/>
  <c r="D50" i="4"/>
  <c r="F51" i="4"/>
  <c r="H1446" i="1"/>
  <c r="G1446" i="1"/>
  <c r="H1467" i="1"/>
  <c r="G1467" i="1"/>
  <c r="I1467" i="1" s="1"/>
  <c r="J1467" i="1"/>
  <c r="G1533" i="1"/>
  <c r="G1575" i="1"/>
  <c r="D35" i="6"/>
  <c r="F36" i="6"/>
  <c r="D42" i="8"/>
  <c r="C1481" i="1"/>
  <c r="D275" i="1"/>
  <c r="D347" i="1"/>
  <c r="D415" i="1"/>
  <c r="D421" i="1"/>
  <c r="D523" i="1"/>
  <c r="D1215" i="1"/>
  <c r="G1330" i="1"/>
  <c r="G1342" i="1"/>
  <c r="G1360" i="1"/>
  <c r="G1368" i="1"/>
  <c r="G1376" i="1"/>
  <c r="G1414" i="1"/>
  <c r="G1441" i="1"/>
  <c r="I1441" i="1" s="1"/>
  <c r="J1446" i="1"/>
  <c r="H1463" i="1"/>
  <c r="G1463" i="1"/>
  <c r="J1463" i="1"/>
  <c r="H1473" i="1"/>
  <c r="G1473" i="1"/>
  <c r="I1473" i="1" s="1"/>
  <c r="J1473" i="1"/>
  <c r="H1482" i="1"/>
  <c r="G1482" i="1"/>
  <c r="H1522" i="1"/>
  <c r="G1522" i="1"/>
  <c r="G1543" i="1"/>
  <c r="H1560" i="1"/>
  <c r="G1560" i="1"/>
  <c r="G1415" i="1"/>
  <c r="H1415" i="1"/>
  <c r="H1544" i="1"/>
  <c r="G1544" i="1"/>
  <c r="E635" i="4"/>
  <c r="D629" i="1" s="1"/>
  <c r="G1487" i="1"/>
  <c r="H1501" i="1"/>
  <c r="G1501" i="1"/>
  <c r="G1527" i="1"/>
  <c r="H1556" i="1"/>
  <c r="F422" i="4"/>
  <c r="D421" i="4"/>
  <c r="C416" i="1"/>
  <c r="G1336" i="1"/>
  <c r="G1350" i="1"/>
  <c r="G1388" i="1"/>
  <c r="G1396" i="1"/>
  <c r="G1404" i="1"/>
  <c r="H1412" i="1"/>
  <c r="G1421" i="1"/>
  <c r="H1421" i="1"/>
  <c r="H1424" i="1"/>
  <c r="G1424" i="1"/>
  <c r="H1448" i="1"/>
  <c r="I1448" i="1" s="1"/>
  <c r="J1452" i="1"/>
  <c r="H1452" i="1"/>
  <c r="H1488" i="1"/>
  <c r="G1488" i="1"/>
  <c r="G1514" i="1"/>
  <c r="H1528" i="1"/>
  <c r="G1528" i="1"/>
  <c r="H1540" i="1"/>
  <c r="D346" i="1"/>
  <c r="D414" i="1"/>
  <c r="D522" i="1"/>
  <c r="D524" i="1"/>
  <c r="D1214" i="1"/>
  <c r="G1328" i="1"/>
  <c r="G1334" i="1"/>
  <c r="G1356" i="1"/>
  <c r="G1364" i="1"/>
  <c r="G1372" i="1"/>
  <c r="G1380" i="1"/>
  <c r="J1440" i="1"/>
  <c r="I1459" i="1"/>
  <c r="H1469" i="1"/>
  <c r="G1469" i="1"/>
  <c r="G1565" i="1"/>
  <c r="D363" i="4"/>
  <c r="F364" i="4"/>
  <c r="D529" i="4"/>
  <c r="F530" i="4"/>
  <c r="G1417" i="1"/>
  <c r="G1433" i="1"/>
  <c r="G1443" i="1"/>
  <c r="I1443" i="1" s="1"/>
  <c r="H1450" i="1"/>
  <c r="G1450" i="1"/>
  <c r="I1450" i="1" s="1"/>
  <c r="H1456" i="1"/>
  <c r="G1456" i="1"/>
  <c r="J1477" i="1"/>
  <c r="H1477" i="1"/>
  <c r="I1477" i="1" s="1"/>
  <c r="D139" i="4"/>
  <c r="F140" i="4"/>
  <c r="F299" i="4"/>
  <c r="D396" i="4"/>
  <c r="F397" i="4"/>
  <c r="F585" i="4"/>
  <c r="D580" i="4"/>
  <c r="E35" i="6"/>
  <c r="F54" i="6"/>
  <c r="E30" i="9"/>
  <c r="B30" i="9" s="1"/>
  <c r="E72" i="9"/>
  <c r="B72" i="9" s="1"/>
  <c r="G178" i="9"/>
  <c r="E178" i="9" s="1"/>
  <c r="B178" i="9" s="1"/>
  <c r="E6" i="4"/>
  <c r="F62" i="4"/>
  <c r="D82" i="4"/>
  <c r="D311" i="4"/>
  <c r="E311" i="4"/>
  <c r="D306" i="1" s="1"/>
  <c r="D644" i="4"/>
  <c r="H289" i="9"/>
  <c r="E87" i="5"/>
  <c r="D1065" i="1" s="1"/>
  <c r="D118" i="5"/>
  <c r="F119" i="5"/>
  <c r="F234" i="5"/>
  <c r="B122" i="9"/>
  <c r="J1447" i="1"/>
  <c r="H1447" i="1"/>
  <c r="H1460" i="1"/>
  <c r="G1460" i="1"/>
  <c r="I1460" i="1" s="1"/>
  <c r="H1512" i="1"/>
  <c r="G1512" i="1"/>
  <c r="E298" i="4"/>
  <c r="D459" i="4"/>
  <c r="F466" i="4"/>
  <c r="D515" i="4"/>
  <c r="F516" i="4"/>
  <c r="D69" i="5"/>
  <c r="F70" i="5"/>
  <c r="E5" i="6"/>
  <c r="F6" i="6"/>
  <c r="H1499" i="1"/>
  <c r="G1499" i="1"/>
  <c r="H19" i="9"/>
  <c r="E19" i="9" s="1"/>
  <c r="B19" i="9" s="1"/>
  <c r="G1422" i="1"/>
  <c r="G1427" i="1"/>
  <c r="H1440" i="1"/>
  <c r="I1440" i="1" s="1"/>
  <c r="G1445" i="1"/>
  <c r="J1464" i="1"/>
  <c r="H1464" i="1"/>
  <c r="G1485" i="1"/>
  <c r="G1495" i="1"/>
  <c r="G1506" i="1"/>
  <c r="G1519" i="1"/>
  <c r="G1525" i="1"/>
  <c r="G1535" i="1"/>
  <c r="G1541" i="1"/>
  <c r="G1551" i="1"/>
  <c r="G1557" i="1"/>
  <c r="G1567" i="1"/>
  <c r="G1573" i="1"/>
  <c r="F91" i="4"/>
  <c r="F300" i="4"/>
  <c r="D344" i="4"/>
  <c r="F345" i="4"/>
  <c r="G189" i="9"/>
  <c r="E189" i="9" s="1"/>
  <c r="B189" i="9" s="1"/>
  <c r="F629" i="4"/>
  <c r="D625" i="4"/>
  <c r="H307" i="9"/>
  <c r="E176" i="5"/>
  <c r="F198" i="5"/>
  <c r="D190" i="5"/>
  <c r="B24" i="9"/>
  <c r="H1413" i="1"/>
  <c r="H1429" i="1"/>
  <c r="I1439" i="1"/>
  <c r="H1445" i="1"/>
  <c r="G1447" i="1"/>
  <c r="I1447" i="1" s="1"/>
  <c r="J1451" i="1"/>
  <c r="H1451" i="1"/>
  <c r="I1451" i="1" s="1"/>
  <c r="J1457" i="1"/>
  <c r="H1457" i="1"/>
  <c r="I1457" i="1" s="1"/>
  <c r="H1470" i="1"/>
  <c r="G1470" i="1"/>
  <c r="H1476" i="1"/>
  <c r="G1476" i="1"/>
  <c r="I1476" i="1" s="1"/>
  <c r="G1492" i="1"/>
  <c r="G1503" i="1"/>
  <c r="G1509" i="1"/>
  <c r="G1532" i="1"/>
  <c r="G1548" i="1"/>
  <c r="G1564" i="1"/>
  <c r="G1580" i="1"/>
  <c r="F112" i="4"/>
  <c r="D106" i="4"/>
  <c r="F225" i="4"/>
  <c r="D472" i="4"/>
  <c r="H1411" i="1"/>
  <c r="G1423" i="1"/>
  <c r="G1437" i="1"/>
  <c r="J1448" i="1"/>
  <c r="J1460" i="1"/>
  <c r="G1464" i="1"/>
  <c r="I1464" i="1" s="1"/>
  <c r="J1468" i="1"/>
  <c r="H1468" i="1"/>
  <c r="I1468" i="1" s="1"/>
  <c r="J1474" i="1"/>
  <c r="H1474" i="1"/>
  <c r="I1474" i="1" s="1"/>
  <c r="G1478" i="1"/>
  <c r="I1478" i="1" s="1"/>
  <c r="H1496" i="1"/>
  <c r="G1496" i="1"/>
  <c r="H1520" i="1"/>
  <c r="G1520" i="1"/>
  <c r="H1536" i="1"/>
  <c r="G1536" i="1"/>
  <c r="H1552" i="1"/>
  <c r="G1552" i="1"/>
  <c r="H1568" i="1"/>
  <c r="G1568" i="1"/>
  <c r="F159" i="4"/>
  <c r="E163" i="4"/>
  <c r="D159" i="1" s="1"/>
  <c r="E224" i="4"/>
  <c r="D220" i="1" s="1"/>
  <c r="F351" i="4"/>
  <c r="F369" i="4"/>
  <c r="G180" i="9"/>
  <c r="E180" i="9" s="1"/>
  <c r="B180" i="9" s="1"/>
  <c r="F490" i="4"/>
  <c r="D484" i="4"/>
  <c r="F8" i="5"/>
  <c r="D12" i="5"/>
  <c r="F45" i="5"/>
  <c r="F99" i="6"/>
  <c r="D89" i="6"/>
  <c r="D141" i="6" s="1"/>
  <c r="B37" i="9"/>
  <c r="F259" i="5"/>
  <c r="F5" i="6"/>
  <c r="E22" i="9"/>
  <c r="B22" i="9" s="1"/>
  <c r="B29" i="9"/>
  <c r="E115" i="9"/>
  <c r="B115" i="9" s="1"/>
  <c r="E35" i="9"/>
  <c r="B35" i="9" s="1"/>
  <c r="G167" i="9"/>
  <c r="E167" i="9" s="1"/>
  <c r="B167" i="9" s="1"/>
  <c r="D643" i="4"/>
  <c r="E7" i="5"/>
  <c r="F164" i="5"/>
  <c r="B40" i="9"/>
  <c r="B44" i="9"/>
  <c r="B76" i="9"/>
  <c r="E148" i="9"/>
  <c r="B148" i="9" s="1"/>
  <c r="G173" i="9"/>
  <c r="E173" i="9" s="1"/>
  <c r="B173" i="9" s="1"/>
  <c r="E643" i="4"/>
  <c r="D637" i="1" s="1"/>
  <c r="D206" i="5"/>
  <c r="F207" i="5"/>
  <c r="D22" i="7"/>
  <c r="D5" i="7" s="1"/>
  <c r="F599" i="4"/>
  <c r="D593" i="4"/>
  <c r="F56" i="5"/>
  <c r="D177" i="5"/>
  <c r="F180" i="5"/>
  <c r="D237" i="5"/>
  <c r="F238" i="5"/>
  <c r="F114" i="6"/>
  <c r="B32" i="9"/>
  <c r="B36" i="9"/>
  <c r="E51" i="9"/>
  <c r="B51" i="9" s="1"/>
  <c r="B74" i="9"/>
  <c r="B108" i="9"/>
  <c r="M213" i="9"/>
  <c r="G164" i="9"/>
  <c r="E164" i="9" s="1"/>
  <c r="B164" i="9" s="1"/>
  <c r="G162" i="9"/>
  <c r="E162" i="9" s="1"/>
  <c r="B162" i="9" s="1"/>
  <c r="L213" i="9"/>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279" i="9"/>
  <c r="E279" i="9" s="1"/>
  <c r="B279" i="9" s="1"/>
  <c r="H165" i="9"/>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L192" i="9"/>
  <c r="F192" i="9" s="1"/>
  <c r="G166" i="9"/>
  <c r="E80" i="9"/>
  <c r="B80" i="9" s="1"/>
  <c r="E112" i="9"/>
  <c r="B112" i="9" s="1"/>
  <c r="G174" i="9"/>
  <c r="E174" i="9" s="1"/>
  <c r="B174" i="9" s="1"/>
  <c r="G177" i="9"/>
  <c r="E177" i="9" s="1"/>
  <c r="B177" i="9" s="1"/>
  <c r="G190" i="9"/>
  <c r="E190" i="9" s="1"/>
  <c r="B190" i="9" s="1"/>
  <c r="B234" i="9"/>
  <c r="B236" i="9"/>
  <c r="B238" i="9"/>
  <c r="B258" i="9"/>
  <c r="B260" i="9"/>
  <c r="B262" i="9"/>
  <c r="G290" i="9"/>
  <c r="E290" i="9" s="1"/>
  <c r="B290" i="9" s="1"/>
  <c r="E289" i="9"/>
  <c r="B289" i="9" s="1"/>
  <c r="E54" i="9"/>
  <c r="B54" i="9" s="1"/>
  <c r="B77" i="9"/>
  <c r="E84" i="9"/>
  <c r="B84" i="9" s="1"/>
  <c r="E86" i="9"/>
  <c r="B86" i="9" s="1"/>
  <c r="B109" i="9"/>
  <c r="E116" i="9"/>
  <c r="B116" i="9" s="1"/>
  <c r="E140" i="9"/>
  <c r="B140" i="9" s="1"/>
  <c r="G165" i="9"/>
  <c r="G168" i="9"/>
  <c r="E168" i="9" s="1"/>
  <c r="B168" i="9" s="1"/>
  <c r="G171" i="9"/>
  <c r="E171" i="9" s="1"/>
  <c r="B171" i="9" s="1"/>
  <c r="G184" i="9"/>
  <c r="E184" i="9" s="1"/>
  <c r="B184" i="9" s="1"/>
  <c r="G187" i="9"/>
  <c r="E187" i="9" s="1"/>
  <c r="B187" i="9" s="1"/>
  <c r="B232" i="9"/>
  <c r="B256" i="9"/>
  <c r="G280" i="9"/>
  <c r="E280" i="9" s="1"/>
  <c r="B280" i="9" s="1"/>
  <c r="F88" i="5"/>
  <c r="E62" i="9"/>
  <c r="B62" i="9" s="1"/>
  <c r="E92" i="9"/>
  <c r="B92" i="9" s="1"/>
  <c r="E94" i="9"/>
  <c r="B94" i="9" s="1"/>
  <c r="E124" i="9"/>
  <c r="B124" i="9" s="1"/>
  <c r="E128" i="9"/>
  <c r="B128" i="9" s="1"/>
  <c r="G172" i="9"/>
  <c r="E172" i="9" s="1"/>
  <c r="B172" i="9" s="1"/>
  <c r="G175" i="9"/>
  <c r="E175" i="9" s="1"/>
  <c r="B175" i="9" s="1"/>
  <c r="G188" i="9"/>
  <c r="E188" i="9" s="1"/>
  <c r="B188" i="9" s="1"/>
  <c r="G191" i="9"/>
  <c r="E191" i="9" s="1"/>
  <c r="B191" i="9" s="1"/>
  <c r="B250" i="9"/>
  <c r="B252" i="9"/>
  <c r="B254" i="9"/>
  <c r="E146" i="5"/>
  <c r="D1124" i="1" s="1"/>
  <c r="I10" i="9"/>
  <c r="E96" i="9"/>
  <c r="B96" i="9" s="1"/>
  <c r="E156" i="9"/>
  <c r="B156" i="9" s="1"/>
  <c r="G163" i="9"/>
  <c r="E163" i="9" s="1"/>
  <c r="B163" i="9" s="1"/>
  <c r="H166" i="9"/>
  <c r="G169" i="9"/>
  <c r="E169" i="9" s="1"/>
  <c r="B169" i="9" s="1"/>
  <c r="G182" i="9"/>
  <c r="E182" i="9" s="1"/>
  <c r="B182" i="9" s="1"/>
  <c r="G185" i="9"/>
  <c r="E185" i="9" s="1"/>
  <c r="B185" i="9" s="1"/>
  <c r="G192" i="9"/>
  <c r="E192" i="9" s="1"/>
  <c r="B218" i="9"/>
  <c r="B220" i="9"/>
  <c r="B222" i="9"/>
  <c r="B248" i="9"/>
  <c r="E68" i="9"/>
  <c r="B68" i="9" s="1"/>
  <c r="E70" i="9"/>
  <c r="B70" i="9" s="1"/>
  <c r="E100" i="9"/>
  <c r="B100" i="9" s="1"/>
  <c r="G176" i="9"/>
  <c r="E176" i="9" s="1"/>
  <c r="B176" i="9" s="1"/>
  <c r="G179" i="9"/>
  <c r="E179" i="9" s="1"/>
  <c r="B179" i="9" s="1"/>
  <c r="B216" i="9"/>
  <c r="B266" i="9"/>
  <c r="B268" i="9"/>
  <c r="B270" i="9"/>
  <c r="F277" i="9"/>
  <c r="I29" i="3" l="1"/>
  <c r="D1436" i="1"/>
  <c r="H130" i="1"/>
  <c r="G130" i="1"/>
  <c r="D345" i="1"/>
  <c r="E165" i="9"/>
  <c r="B165" i="9" s="1"/>
  <c r="G315" i="9"/>
  <c r="E315" i="9" s="1"/>
  <c r="C1436" i="1"/>
  <c r="H29" i="3"/>
  <c r="G312" i="9"/>
  <c r="E312" i="9" s="1"/>
  <c r="H28" i="3"/>
  <c r="C1435" i="1"/>
  <c r="F141" i="6"/>
  <c r="I25" i="3"/>
  <c r="D1329" i="1"/>
  <c r="E407" i="4"/>
  <c r="D402" i="1" s="1"/>
  <c r="D293" i="1"/>
  <c r="F580" i="4"/>
  <c r="C574" i="1"/>
  <c r="G1124" i="1"/>
  <c r="H1124" i="1"/>
  <c r="F146" i="5"/>
  <c r="E141" i="6"/>
  <c r="I24" i="3"/>
  <c r="D1299" i="1"/>
  <c r="I1456" i="1"/>
  <c r="F529" i="4"/>
  <c r="D528" i="4"/>
  <c r="C523" i="1"/>
  <c r="G416" i="1"/>
  <c r="H416" i="1"/>
  <c r="I1446" i="1"/>
  <c r="H1223" i="1"/>
  <c r="G1223" i="1"/>
  <c r="H1530" i="1"/>
  <c r="G1530" i="1"/>
  <c r="F311" i="4"/>
  <c r="C306" i="1"/>
  <c r="D298" i="4"/>
  <c r="H1481" i="1"/>
  <c r="G1481" i="1"/>
  <c r="K1450" i="9"/>
  <c r="I34" i="3"/>
  <c r="C1517" i="1"/>
  <c r="F237" i="5"/>
  <c r="H23" i="3"/>
  <c r="C1214" i="1"/>
  <c r="G310" i="9"/>
  <c r="E310" i="9" s="1"/>
  <c r="B310" i="9" s="1"/>
  <c r="F206" i="5"/>
  <c r="C1183" i="1"/>
  <c r="I20" i="3"/>
  <c r="D985" i="1"/>
  <c r="F625" i="4"/>
  <c r="C619" i="1"/>
  <c r="F118" i="5"/>
  <c r="C1096" i="1"/>
  <c r="E412" i="4"/>
  <c r="I16" i="3"/>
  <c r="D2" i="1"/>
  <c r="G524" i="1"/>
  <c r="H524" i="1"/>
  <c r="F224" i="4"/>
  <c r="H421" i="1"/>
  <c r="G421" i="1"/>
  <c r="E151" i="4"/>
  <c r="D148" i="1"/>
  <c r="H1201" i="1"/>
  <c r="G1201" i="1"/>
  <c r="D43" i="8"/>
  <c r="G313" i="9" s="1"/>
  <c r="E313" i="9" s="1"/>
  <c r="B313" i="9" s="1"/>
  <c r="C1524" i="1"/>
  <c r="H21" i="9"/>
  <c r="G21" i="9"/>
  <c r="D151" i="4"/>
  <c r="F152" i="4"/>
  <c r="C148" i="1"/>
  <c r="H149" i="1"/>
  <c r="G149" i="1"/>
  <c r="H1235" i="1"/>
  <c r="G1235" i="1"/>
  <c r="F643" i="4"/>
  <c r="C637" i="1"/>
  <c r="F12" i="5"/>
  <c r="C990" i="1"/>
  <c r="H220" i="1"/>
  <c r="G220" i="1"/>
  <c r="E68" i="5"/>
  <c r="E6" i="5" s="1"/>
  <c r="D68" i="5"/>
  <c r="F69" i="5"/>
  <c r="C1047" i="1"/>
  <c r="H1065" i="1"/>
  <c r="G1065" i="1"/>
  <c r="F396" i="4"/>
  <c r="C391" i="1"/>
  <c r="F363" i="4"/>
  <c r="D350" i="4"/>
  <c r="C358" i="1"/>
  <c r="D420" i="4"/>
  <c r="F421" i="4"/>
  <c r="C415" i="1"/>
  <c r="F35" i="6"/>
  <c r="C1329" i="1"/>
  <c r="H25" i="3"/>
  <c r="H463" i="1"/>
  <c r="G463" i="1"/>
  <c r="G1355" i="1"/>
  <c r="H1355" i="1"/>
  <c r="F89" i="6"/>
  <c r="C1383" i="1"/>
  <c r="C78" i="1"/>
  <c r="F82" i="4"/>
  <c r="G307" i="9"/>
  <c r="E307" i="9" s="1"/>
  <c r="B307" i="9" s="1"/>
  <c r="D176" i="5"/>
  <c r="F177" i="5"/>
  <c r="C1154" i="1"/>
  <c r="G317" i="9"/>
  <c r="E317" i="9" s="1"/>
  <c r="H159" i="1"/>
  <c r="G159" i="1"/>
  <c r="F472" i="4"/>
  <c r="C466" i="1"/>
  <c r="H347" i="1"/>
  <c r="G347" i="1"/>
  <c r="F50" i="4"/>
  <c r="C46" i="1"/>
  <c r="D6" i="4"/>
  <c r="F7" i="4"/>
  <c r="C3" i="1"/>
  <c r="H331" i="1"/>
  <c r="G331" i="1"/>
  <c r="C1453" i="1"/>
  <c r="H30" i="3"/>
  <c r="E175" i="5"/>
  <c r="D1152" i="1" s="1"/>
  <c r="I22" i="3"/>
  <c r="D1153" i="1"/>
  <c r="H129" i="1"/>
  <c r="G129" i="1"/>
  <c r="B192" i="9"/>
  <c r="D7" i="5"/>
  <c r="F515" i="4"/>
  <c r="C509" i="1"/>
  <c r="F644" i="4"/>
  <c r="C638" i="1"/>
  <c r="G346" i="1"/>
  <c r="H346" i="1"/>
  <c r="F163" i="4"/>
  <c r="H275" i="1"/>
  <c r="G275" i="1"/>
  <c r="F459" i="4"/>
  <c r="C453" i="1"/>
  <c r="H1215" i="1"/>
  <c r="G1215" i="1"/>
  <c r="F263" i="4"/>
  <c r="C259" i="1"/>
  <c r="E166" i="9"/>
  <c r="B166" i="9" s="1"/>
  <c r="F213" i="9"/>
  <c r="F593" i="4"/>
  <c r="C587" i="1"/>
  <c r="F484" i="4"/>
  <c r="C478" i="1"/>
  <c r="F106" i="4"/>
  <c r="C102" i="1"/>
  <c r="G309" i="9"/>
  <c r="E309" i="9" s="1"/>
  <c r="B309" i="9" s="1"/>
  <c r="F190" i="5"/>
  <c r="C1167" i="1"/>
  <c r="F344" i="4"/>
  <c r="C339" i="1"/>
  <c r="F139" i="4"/>
  <c r="C135" i="1"/>
  <c r="I1463" i="1"/>
  <c r="H269" i="1"/>
  <c r="G269" i="1"/>
  <c r="F245" i="5"/>
  <c r="C1222" i="1"/>
  <c r="I1465" i="1"/>
  <c r="H278" i="9" l="1"/>
  <c r="D984" i="1"/>
  <c r="G306" i="1"/>
  <c r="H306" i="1"/>
  <c r="G102" i="1"/>
  <c r="H102" i="1"/>
  <c r="H135" i="1"/>
  <c r="G135" i="1"/>
  <c r="H259" i="1"/>
  <c r="G259" i="1"/>
  <c r="F176" i="5"/>
  <c r="H22" i="3"/>
  <c r="D175" i="5"/>
  <c r="C1153" i="1"/>
  <c r="D635" i="4"/>
  <c r="F420" i="4"/>
  <c r="C414" i="1"/>
  <c r="H1047" i="1"/>
  <c r="G1047" i="1"/>
  <c r="H637" i="1"/>
  <c r="G637" i="1"/>
  <c r="F151" i="4"/>
  <c r="D289" i="4"/>
  <c r="H17" i="3"/>
  <c r="C147" i="1"/>
  <c r="I17" i="3"/>
  <c r="E289" i="4"/>
  <c r="D147" i="1"/>
  <c r="E639" i="4"/>
  <c r="D407" i="1"/>
  <c r="D636" i="4"/>
  <c r="F528" i="4"/>
  <c r="C522" i="1"/>
  <c r="H1517" i="1"/>
  <c r="G1517" i="1"/>
  <c r="H523" i="1"/>
  <c r="G523" i="1"/>
  <c r="G478" i="1"/>
  <c r="H478" i="1"/>
  <c r="G466" i="1"/>
  <c r="H466" i="1"/>
  <c r="G358" i="1"/>
  <c r="H358" i="1"/>
  <c r="E21" i="9"/>
  <c r="H1183" i="1"/>
  <c r="G1183" i="1"/>
  <c r="G574" i="1"/>
  <c r="H574" i="1"/>
  <c r="G1154" i="1"/>
  <c r="H1154" i="1"/>
  <c r="H415" i="1"/>
  <c r="G415" i="1"/>
  <c r="G990" i="1"/>
  <c r="H990" i="1"/>
  <c r="G148" i="1"/>
  <c r="H148" i="1"/>
  <c r="D6" i="5"/>
  <c r="F7" i="5"/>
  <c r="H20" i="3"/>
  <c r="C985" i="1"/>
  <c r="G1453" i="1"/>
  <c r="H1453" i="1"/>
  <c r="H339" i="1"/>
  <c r="G339" i="1"/>
  <c r="H3" i="1"/>
  <c r="G3" i="1"/>
  <c r="F68" i="5"/>
  <c r="H21" i="3"/>
  <c r="C1046" i="1"/>
  <c r="H1222" i="1"/>
  <c r="G1222" i="1"/>
  <c r="H587" i="1"/>
  <c r="G587" i="1"/>
  <c r="G638" i="1"/>
  <c r="H638" i="1"/>
  <c r="I21" i="3"/>
  <c r="D1046" i="1"/>
  <c r="G1524" i="1"/>
  <c r="H1524" i="1"/>
  <c r="H1299" i="1"/>
  <c r="G1299" i="1"/>
  <c r="F350" i="4"/>
  <c r="D408" i="4"/>
  <c r="C345" i="1"/>
  <c r="E311" i="9"/>
  <c r="B312" i="9"/>
  <c r="H1167" i="1"/>
  <c r="G1167" i="1"/>
  <c r="H453" i="1"/>
  <c r="G453" i="1"/>
  <c r="D290" i="4"/>
  <c r="F6" i="4"/>
  <c r="C2" i="1"/>
  <c r="D412" i="4"/>
  <c r="H16" i="3"/>
  <c r="G78" i="1"/>
  <c r="H78" i="1"/>
  <c r="G1329" i="1"/>
  <c r="H1329" i="1"/>
  <c r="H391" i="1"/>
  <c r="G391" i="1"/>
  <c r="C1518" i="1"/>
  <c r="I35" i="3"/>
  <c r="H619" i="1"/>
  <c r="G619" i="1"/>
  <c r="G1214" i="1"/>
  <c r="H1214" i="1"/>
  <c r="H1436" i="1"/>
  <c r="G1436" i="1"/>
  <c r="H11" i="3"/>
  <c r="G1096" i="1"/>
  <c r="H1096" i="1"/>
  <c r="B213" i="9"/>
  <c r="H509" i="1"/>
  <c r="G509" i="1"/>
  <c r="G46" i="1"/>
  <c r="H46" i="1"/>
  <c r="E316" i="9"/>
  <c r="B317" i="9"/>
  <c r="G1383" i="1"/>
  <c r="H1383" i="1"/>
  <c r="D407" i="4"/>
  <c r="F298" i="4"/>
  <c r="C293" i="1"/>
  <c r="I28" i="3"/>
  <c r="D1435" i="1"/>
  <c r="H1435" i="1" s="1"/>
  <c r="B315" i="9"/>
  <c r="E314" i="9"/>
  <c r="I10" i="3" s="1"/>
  <c r="F407" i="4" l="1"/>
  <c r="C402" i="1"/>
  <c r="F408" i="4"/>
  <c r="C403" i="1"/>
  <c r="H1153" i="1"/>
  <c r="G1153" i="1"/>
  <c r="H345" i="1"/>
  <c r="G345" i="1"/>
  <c r="B21" i="9"/>
  <c r="H9" i="3"/>
  <c r="D633" i="1"/>
  <c r="F175" i="5"/>
  <c r="C1152" i="1"/>
  <c r="G284" i="9"/>
  <c r="E284" i="9" s="1"/>
  <c r="B284" i="9" s="1"/>
  <c r="G278" i="9"/>
  <c r="E278" i="9" s="1"/>
  <c r="F6" i="5"/>
  <c r="C984" i="1"/>
  <c r="N3" i="9"/>
  <c r="I11" i="3"/>
  <c r="G1518" i="1"/>
  <c r="H1518" i="1"/>
  <c r="D639" i="4"/>
  <c r="F412" i="4"/>
  <c r="C407" i="1"/>
  <c r="G1435" i="1"/>
  <c r="E413" i="4"/>
  <c r="E291" i="4"/>
  <c r="D287" i="1" s="1"/>
  <c r="D285" i="1"/>
  <c r="E290" i="4"/>
  <c r="F635" i="4"/>
  <c r="C629" i="1"/>
  <c r="H293" i="1"/>
  <c r="G293" i="1"/>
  <c r="H2" i="1"/>
  <c r="G2" i="1"/>
  <c r="G522" i="1"/>
  <c r="H522" i="1"/>
  <c r="C286" i="1"/>
  <c r="H1046" i="1"/>
  <c r="G1046" i="1"/>
  <c r="F636" i="4"/>
  <c r="C630" i="1"/>
  <c r="H985" i="1"/>
  <c r="G985" i="1"/>
  <c r="F289" i="4"/>
  <c r="D413" i="4"/>
  <c r="D291" i="4"/>
  <c r="C285" i="1"/>
  <c r="H147" i="1"/>
  <c r="G147" i="1"/>
  <c r="G414" i="1"/>
  <c r="H414" i="1"/>
  <c r="G630" i="1" l="1"/>
  <c r="H630" i="1"/>
  <c r="H1152" i="1"/>
  <c r="G1152" i="1"/>
  <c r="H285" i="1"/>
  <c r="G285" i="1"/>
  <c r="E640" i="4"/>
  <c r="E415" i="4"/>
  <c r="D410" i="1" s="1"/>
  <c r="D408" i="1"/>
  <c r="E414" i="4"/>
  <c r="D409" i="1" s="1"/>
  <c r="F639" i="4"/>
  <c r="C633" i="1"/>
  <c r="F291" i="4"/>
  <c r="C287" i="1"/>
  <c r="H403" i="1"/>
  <c r="G403" i="1"/>
  <c r="K3" i="9"/>
  <c r="I9" i="3"/>
  <c r="D286" i="1"/>
  <c r="D640" i="4"/>
  <c r="F413" i="4"/>
  <c r="D415" i="4"/>
  <c r="C408" i="1"/>
  <c r="G286" i="1"/>
  <c r="H286" i="1"/>
  <c r="H407" i="1"/>
  <c r="G407" i="1"/>
  <c r="F290" i="4"/>
  <c r="G402" i="1"/>
  <c r="H402" i="1"/>
  <c r="H8" i="3"/>
  <c r="H984" i="1"/>
  <c r="G984" i="1"/>
  <c r="H629" i="1"/>
  <c r="G629" i="1"/>
  <c r="D414" i="4"/>
  <c r="B278" i="9"/>
  <c r="E277" i="9"/>
  <c r="H287" i="1" l="1"/>
  <c r="G287" i="1"/>
  <c r="E642" i="4"/>
  <c r="D634" i="1"/>
  <c r="E641" i="4"/>
  <c r="F414" i="4"/>
  <c r="C409" i="1"/>
  <c r="F640" i="4"/>
  <c r="D642" i="4"/>
  <c r="C634" i="1"/>
  <c r="H633" i="1"/>
  <c r="G633" i="1"/>
  <c r="F415" i="4"/>
  <c r="C410" i="1"/>
  <c r="D641" i="4"/>
  <c r="M3" i="9"/>
  <c r="I8" i="3"/>
  <c r="G408" i="1"/>
  <c r="H408" i="1"/>
  <c r="D646" i="4" l="1"/>
  <c r="F642" i="4"/>
  <c r="C636" i="1"/>
  <c r="F641" i="4"/>
  <c r="D645" i="4"/>
  <c r="C635" i="1"/>
  <c r="G276" i="9"/>
  <c r="E276" i="9" s="1"/>
  <c r="B276" i="9" s="1"/>
  <c r="H410" i="1"/>
  <c r="G410" i="1"/>
  <c r="E645" i="4"/>
  <c r="D635" i="1"/>
  <c r="H409" i="1"/>
  <c r="G409" i="1"/>
  <c r="E646" i="4"/>
  <c r="D636" i="1"/>
  <c r="G634" i="1"/>
  <c r="H634" i="1"/>
  <c r="I19" i="3" l="1"/>
  <c r="D640" i="1"/>
  <c r="H635" i="1"/>
  <c r="G635" i="1"/>
  <c r="H7" i="3"/>
  <c r="F645" i="4"/>
  <c r="H18" i="3"/>
  <c r="C639" i="1"/>
  <c r="G636" i="1"/>
  <c r="H636" i="1"/>
  <c r="D639" i="1"/>
  <c r="I18" i="3"/>
  <c r="F646" i="4"/>
  <c r="H19" i="3"/>
  <c r="C640" i="1"/>
  <c r="J3" i="9" l="1"/>
  <c r="H639" i="1"/>
  <c r="G639" i="1"/>
  <c r="H640" i="1"/>
  <c r="G640" i="1"/>
  <c r="G274" i="9" l="1"/>
  <c r="E274" i="9" s="1"/>
  <c r="M272" i="9"/>
  <c r="L272" i="9"/>
  <c r="H274" i="9"/>
  <c r="G18" i="9"/>
  <c r="H18" i="9"/>
  <c r="H17" i="9"/>
  <c r="M15" i="9"/>
  <c r="J10" i="9"/>
  <c r="M16" i="9"/>
  <c r="G17" i="9"/>
  <c r="E17" i="9" s="1"/>
  <c r="B17" i="9" s="1"/>
  <c r="K6" i="9"/>
  <c r="J12" i="9"/>
  <c r="I6" i="9"/>
  <c r="J6" i="9"/>
  <c r="J13" i="9"/>
  <c r="K13" i="9"/>
  <c r="I8" i="9"/>
  <c r="L15" i="9"/>
  <c r="F15" i="9" s="1"/>
  <c r="G16" i="9"/>
  <c r="I17" i="9"/>
  <c r="J9" i="9"/>
  <c r="K9" i="9"/>
  <c r="L16" i="9"/>
  <c r="I12" i="9"/>
  <c r="I9" i="9"/>
  <c r="K12" i="9"/>
  <c r="I11" i="9"/>
  <c r="J7" i="9"/>
  <c r="K8" i="9"/>
  <c r="I7" i="9"/>
  <c r="H15" i="9"/>
  <c r="K7" i="9"/>
  <c r="K10" i="9"/>
  <c r="I5" i="9"/>
  <c r="K5" i="9"/>
  <c r="I13" i="9"/>
  <c r="J17" i="9"/>
  <c r="J11" i="9"/>
  <c r="J8" i="9"/>
  <c r="H16" i="9"/>
  <c r="K11" i="9"/>
  <c r="J5" i="9"/>
  <c r="G15" i="9"/>
  <c r="E8" i="9" l="1"/>
  <c r="B8" i="9" s="1"/>
  <c r="F272" i="9"/>
  <c r="E9" i="9"/>
  <c r="B9" i="9" s="1"/>
  <c r="E5" i="9"/>
  <c r="B5" i="9" s="1"/>
  <c r="E7" i="9"/>
  <c r="B7" i="9" s="1"/>
  <c r="E6" i="9"/>
  <c r="B6" i="9" s="1"/>
  <c r="F16" i="9"/>
  <c r="E13" i="9"/>
  <c r="B13" i="9" s="1"/>
  <c r="E18" i="9"/>
  <c r="B18" i="9" s="1"/>
  <c r="F14" i="9"/>
  <c r="E15" i="9"/>
  <c r="E11" i="9"/>
  <c r="B11" i="9" s="1"/>
  <c r="E16" i="9"/>
  <c r="B16" i="9" s="1"/>
  <c r="B272" i="9"/>
  <c r="F20" i="9"/>
  <c r="E12" i="9"/>
  <c r="B12" i="9" s="1"/>
  <c r="E10" i="9"/>
  <c r="B10" i="9" s="1"/>
  <c r="B274" i="9"/>
  <c r="E20" i="9"/>
  <c r="I7" i="3" s="1"/>
  <c r="F3" i="9" l="1"/>
  <c r="E4" i="9"/>
  <c r="B15" i="9"/>
  <c r="E14" i="9"/>
  <c r="E3" i="9" l="1"/>
</calcChain>
</file>

<file path=xl/sharedStrings.xml><?xml version="1.0" encoding="utf-8"?>
<sst xmlns="http://schemas.openxmlformats.org/spreadsheetml/2006/main" count="4369" uniqueCount="3421">
  <si>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</si>
  <si>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</si>
  <si>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</si>
  <si>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</si>
  <si>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</si>
  <si>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</si>
  <si>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</si>
  <si>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</si>
  <si>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</si>
  <si>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</si>
  <si>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</si>
  <si>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</si>
  <si>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</si>
  <si>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</si>
  <si>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</si>
  <si>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</si>
  <si>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</si>
  <si>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</si>
  <si>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</si>
  <si>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</si>
  <si>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</si>
  <si>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</si>
  <si>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</si>
  <si>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</si>
  <si>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</si>
  <si>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</si>
  <si>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</si>
  <si>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</si>
  <si>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</si>
  <si>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</si>
  <si>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</si>
  <si>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JAKŠIĆ</t>
  </si>
  <si>
    <t>BILANCA</t>
  </si>
  <si>
    <t>RAS funkcijski</t>
  </si>
  <si>
    <t>Razina:</t>
  </si>
  <si>
    <t>23</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</si>
  <si>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</si>
  <si>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</si>
  <si>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</si>
  <si>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</si>
  <si>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</si>
  <si>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</si>
  <si>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</si>
  <si>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</si>
  <si>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</si>
  <si>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</si>
  <si>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</si>
  <si>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</si>
  <si>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</si>
  <si>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32512 - OPĆINA JAKŠIĆ</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</si>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</sst>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1680818.63</v>
      </c>
      <c r="D2" s="6">
        <f>'PR-RAS'!E6</f>
        <v>2035599.71</v>
      </c>
      <c r="E2" s="6">
        <v>0</v>
      </c>
      <c r="F2" s="6">
        <v>0</v>
      </c>
      <c r="G2" s="7">
        <f t="shared" ref="G2:G264" si="0">(B2/1000)*(C2*1+D2*2)</f>
        <v>5752.0180499999997</v>
      </c>
      <c r="H2" s="7">
        <f t="shared" ref="H2:H264" si="1">ABS(C2-ROUND(C2,0))+ABS(D2-ROUND(D2,0))</f>
        <v>0.66000000014901161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574642.21</v>
      </c>
      <c r="D3" s="1">
        <f>'PR-RAS'!E7</f>
        <v>689240.49000000011</v>
      </c>
      <c r="E3" s="1">
        <v>0</v>
      </c>
      <c r="F3" s="1">
        <v>0</v>
      </c>
      <c r="G3" s="2">
        <f t="shared" si="0"/>
        <v>3906.2463800000005</v>
      </c>
      <c r="H3" s="2">
        <f t="shared" si="1"/>
        <v>0.70000000006984919</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546165.84</v>
      </c>
      <c r="D4" s="1">
        <f>'PR-RAS'!E8</f>
        <v>667735.67000000004</v>
      </c>
      <c r="E4" s="1">
        <v>0</v>
      </c>
      <c r="F4" s="1">
        <v>0</v>
      </c>
      <c r="G4" s="2">
        <f t="shared" si="0"/>
        <v>5644.911540000001</v>
      </c>
      <c r="H4" s="2">
        <f t="shared" si="1"/>
        <v>0.48999999999068677</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641087.57999999996</v>
      </c>
      <c r="D5" s="1">
        <f>'PR-RAS'!E9</f>
        <v>785525.02</v>
      </c>
      <c r="E5" s="1">
        <v>0</v>
      </c>
      <c r="F5" s="1">
        <v>0</v>
      </c>
      <c r="G5" s="2">
        <f t="shared" si="0"/>
        <v>8848.5504799999999</v>
      </c>
      <c r="H5" s="2">
        <f t="shared" si="1"/>
        <v>0.44000000006053597</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94921.74</v>
      </c>
      <c r="D11" s="1">
        <f>'PR-RAS'!E15</f>
        <v>117789.35</v>
      </c>
      <c r="E11" s="1">
        <v>0</v>
      </c>
      <c r="F11" s="1">
        <v>0</v>
      </c>
      <c r="G11" s="2">
        <f t="shared" si="0"/>
        <v>3305.0044000000003</v>
      </c>
      <c r="H11" s="2">
        <f t="shared" si="1"/>
        <v>0.61000000000058208</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26845.599999999999</v>
      </c>
      <c r="D19" s="1">
        <f>'PR-RAS'!E23</f>
        <v>17615.650000000001</v>
      </c>
      <c r="E19" s="1">
        <v>0</v>
      </c>
      <c r="F19" s="1">
        <v>0</v>
      </c>
      <c r="G19" s="2">
        <f t="shared" si="0"/>
        <v>1117.3842</v>
      </c>
      <c r="H19" s="2">
        <f t="shared" si="1"/>
        <v>0.75</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26845.599999999999</v>
      </c>
      <c r="D23" s="1">
        <f>'PR-RAS'!E27</f>
        <v>17615.650000000001</v>
      </c>
      <c r="E23" s="1">
        <v>0</v>
      </c>
      <c r="F23" s="1">
        <v>0</v>
      </c>
      <c r="G23" s="2">
        <f t="shared" si="0"/>
        <v>1365.6918000000001</v>
      </c>
      <c r="H23" s="2">
        <f t="shared" si="1"/>
        <v>0.75</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1630.77</v>
      </c>
      <c r="D25" s="1">
        <f>'PR-RAS'!E29</f>
        <v>3889.1699999999996</v>
      </c>
      <c r="E25" s="1">
        <v>0</v>
      </c>
      <c r="F25" s="1">
        <v>0</v>
      </c>
      <c r="G25" s="2">
        <f t="shared" si="0"/>
        <v>225.81863999999999</v>
      </c>
      <c r="H25" s="2">
        <f t="shared" si="1"/>
        <v>0.3999999999996362</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1630.77</v>
      </c>
      <c r="D27" s="1">
        <f>'PR-RAS'!E31</f>
        <v>3866.49</v>
      </c>
      <c r="E27" s="1">
        <v>0</v>
      </c>
      <c r="F27" s="1">
        <v>0</v>
      </c>
      <c r="G27" s="2">
        <f t="shared" si="0"/>
        <v>243.45749999999998</v>
      </c>
      <c r="H27" s="2">
        <f t="shared" si="1"/>
        <v>0.71999999999979991</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22.68</v>
      </c>
      <c r="E29" s="1">
        <v>0</v>
      </c>
      <c r="F29" s="1">
        <v>0</v>
      </c>
      <c r="G29" s="2">
        <f t="shared" si="0"/>
        <v>1.2700800000000001</v>
      </c>
      <c r="H29" s="2">
        <f t="shared" si="1"/>
        <v>0.32000000000000028</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868070.64</v>
      </c>
      <c r="D46" s="1">
        <f>'PR-RAS'!E50</f>
        <v>1119819.3199999998</v>
      </c>
      <c r="E46" s="1">
        <v>0</v>
      </c>
      <c r="F46" s="1">
        <v>0</v>
      </c>
      <c r="G46" s="2">
        <f t="shared" si="0"/>
        <v>139846.91759999999</v>
      </c>
      <c r="H46" s="2">
        <f t="shared" si="1"/>
        <v>0.6799999998183921</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855655.06</v>
      </c>
      <c r="D55" s="1">
        <f>'PR-RAS'!E59</f>
        <v>1078361.92</v>
      </c>
      <c r="E55" s="1">
        <v>0</v>
      </c>
      <c r="F55" s="1">
        <v>0</v>
      </c>
      <c r="G55" s="2">
        <f t="shared" si="0"/>
        <v>162668.46059999999</v>
      </c>
      <c r="H55" s="2">
        <f t="shared" si="1"/>
        <v>0.14000000013038516</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642041.66</v>
      </c>
      <c r="D56" s="1">
        <f>'PR-RAS'!E60</f>
        <v>635508.18999999994</v>
      </c>
      <c r="E56" s="1">
        <v>0</v>
      </c>
      <c r="F56" s="1">
        <v>0</v>
      </c>
      <c r="G56" s="2">
        <f t="shared" si="0"/>
        <v>105218.1922</v>
      </c>
      <c r="H56" s="2">
        <f t="shared" si="1"/>
        <v>0.52999999991152436</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213613.4</v>
      </c>
      <c r="D57" s="1">
        <f>'PR-RAS'!E61</f>
        <v>442853.73</v>
      </c>
      <c r="E57" s="1">
        <v>0</v>
      </c>
      <c r="F57" s="1">
        <v>0</v>
      </c>
      <c r="G57" s="2">
        <f t="shared" si="0"/>
        <v>61561.968159999997</v>
      </c>
      <c r="H57" s="2">
        <f t="shared" si="1"/>
        <v>0.67000000001280569</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8951.51</v>
      </c>
      <c r="D58" s="1">
        <f>'PR-RAS'!E62</f>
        <v>7736.2</v>
      </c>
      <c r="E58" s="1">
        <v>0</v>
      </c>
      <c r="F58" s="1">
        <v>0</v>
      </c>
      <c r="G58" s="2">
        <f t="shared" si="0"/>
        <v>1392.1628700000001</v>
      </c>
      <c r="H58" s="2">
        <f t="shared" si="1"/>
        <v>0.68999999999959982</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8951.51</v>
      </c>
      <c r="D59" s="1">
        <f>'PR-RAS'!E63</f>
        <v>7736.2</v>
      </c>
      <c r="E59" s="1">
        <v>0</v>
      </c>
      <c r="F59" s="1">
        <v>0</v>
      </c>
      <c r="G59" s="2">
        <f t="shared" si="0"/>
        <v>1416.5867800000001</v>
      </c>
      <c r="H59" s="2">
        <f t="shared" si="1"/>
        <v>0.68999999999959982</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3464.07</v>
      </c>
      <c r="D64" s="1">
        <f>'PR-RAS'!E68</f>
        <v>33721.199999999997</v>
      </c>
      <c r="E64" s="1">
        <v>0</v>
      </c>
      <c r="F64" s="1">
        <v>0</v>
      </c>
      <c r="G64" s="2">
        <f t="shared" si="0"/>
        <v>4467.10761</v>
      </c>
      <c r="H64" s="2">
        <f t="shared" si="1"/>
        <v>0.26999999999725333</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3464.07</v>
      </c>
      <c r="D65" s="1">
        <f>'PR-RAS'!E69</f>
        <v>33721.199999999997</v>
      </c>
      <c r="E65" s="1">
        <v>0</v>
      </c>
      <c r="F65" s="1">
        <v>0</v>
      </c>
      <c r="G65" s="2">
        <f t="shared" si="0"/>
        <v>4538.0140799999999</v>
      </c>
      <c r="H65" s="2">
        <f t="shared" si="1"/>
        <v>0.26999999999725333</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55923.409999999996</v>
      </c>
      <c r="D78" s="1">
        <f>'PR-RAS'!E82</f>
        <v>54029.130000000005</v>
      </c>
      <c r="E78" s="1">
        <v>0</v>
      </c>
      <c r="F78" s="1">
        <v>0</v>
      </c>
      <c r="G78" s="2">
        <f t="shared" si="0"/>
        <v>12626.588590000001</v>
      </c>
      <c r="H78" s="2">
        <f t="shared" si="1"/>
        <v>0.54000000000087311</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42.290000000000006</v>
      </c>
      <c r="D79" s="1">
        <f>'PR-RAS'!E83</f>
        <v>0.44</v>
      </c>
      <c r="E79" s="1">
        <v>0</v>
      </c>
      <c r="F79" s="1">
        <v>0</v>
      </c>
      <c r="G79" s="2">
        <f t="shared" si="0"/>
        <v>3.3672600000000008</v>
      </c>
      <c r="H79" s="2">
        <f t="shared" si="1"/>
        <v>0.7300000000000062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0.52</v>
      </c>
      <c r="D81" s="1">
        <f>'PR-RAS'!E85</f>
        <v>0.44</v>
      </c>
      <c r="E81" s="1">
        <v>0</v>
      </c>
      <c r="F81" s="1">
        <v>0</v>
      </c>
      <c r="G81" s="2">
        <f t="shared" si="0"/>
        <v>0.11199999999999999</v>
      </c>
      <c r="H81" s="2">
        <f t="shared" si="1"/>
        <v>0.91999999999999993</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41.77</v>
      </c>
      <c r="D82" s="1">
        <f>'PR-RAS'!E86</f>
        <v>0</v>
      </c>
      <c r="E82" s="1">
        <v>0</v>
      </c>
      <c r="F82" s="1">
        <v>0</v>
      </c>
      <c r="G82" s="2">
        <f t="shared" si="0"/>
        <v>3.3833700000000002</v>
      </c>
      <c r="H82" s="2">
        <f t="shared" si="1"/>
        <v>0.22999999999999687</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55881.119999999995</v>
      </c>
      <c r="D87" s="1">
        <f>'PR-RAS'!E91</f>
        <v>54028.69</v>
      </c>
      <c r="E87" s="1">
        <v>0</v>
      </c>
      <c r="F87" s="1">
        <v>0</v>
      </c>
      <c r="G87" s="2">
        <f t="shared" si="0"/>
        <v>14098.710999999999</v>
      </c>
      <c r="H87" s="2">
        <f t="shared" si="1"/>
        <v>0.42999999999301508</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1069.94</v>
      </c>
      <c r="D88" s="1">
        <f>'PR-RAS'!E92</f>
        <v>913.82</v>
      </c>
      <c r="E88" s="1">
        <v>0</v>
      </c>
      <c r="F88" s="1">
        <v>0</v>
      </c>
      <c r="G88" s="2">
        <f t="shared" si="0"/>
        <v>252.08945999999997</v>
      </c>
      <c r="H88" s="2">
        <f t="shared" si="1"/>
        <v>0.23999999999989541</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26036.9</v>
      </c>
      <c r="D89" s="1">
        <f>'PR-RAS'!E93</f>
        <v>26534.19</v>
      </c>
      <c r="E89" s="1">
        <v>0</v>
      </c>
      <c r="F89" s="1">
        <v>0</v>
      </c>
      <c r="G89" s="2">
        <f t="shared" si="0"/>
        <v>6961.2646399999994</v>
      </c>
      <c r="H89" s="2">
        <f t="shared" si="1"/>
        <v>0.28999999999723514</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25791.61</v>
      </c>
      <c r="D90" s="1">
        <f>'PR-RAS'!E94</f>
        <v>25238.85</v>
      </c>
      <c r="E90" s="1">
        <v>0</v>
      </c>
      <c r="F90" s="1">
        <v>0</v>
      </c>
      <c r="G90" s="2">
        <f t="shared" si="0"/>
        <v>6787.9685899999995</v>
      </c>
      <c r="H90" s="2">
        <f t="shared" si="1"/>
        <v>0.54000000000087311</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2982.67</v>
      </c>
      <c r="D93" s="1">
        <f>'PR-RAS'!E97</f>
        <v>1341.83</v>
      </c>
      <c r="E93" s="1">
        <v>0</v>
      </c>
      <c r="F93" s="1">
        <v>0</v>
      </c>
      <c r="G93" s="2">
        <f t="shared" si="0"/>
        <v>521.30236000000002</v>
      </c>
      <c r="H93" s="2">
        <f t="shared" si="1"/>
        <v>0.5</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175232.21</v>
      </c>
      <c r="D102" s="1">
        <f>'PR-RAS'!E106</f>
        <v>161549.09</v>
      </c>
      <c r="E102" s="1">
        <v>0</v>
      </c>
      <c r="F102" s="1">
        <v>0</v>
      </c>
      <c r="G102" s="2">
        <f t="shared" si="0"/>
        <v>50331.369390000007</v>
      </c>
      <c r="H102" s="2">
        <f t="shared" si="1"/>
        <v>0.29999999998835847</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104288.88999999998</v>
      </c>
      <c r="D108" s="1">
        <f>'PR-RAS'!E112</f>
        <v>101117.54000000001</v>
      </c>
      <c r="E108" s="1">
        <v>0</v>
      </c>
      <c r="F108" s="1">
        <v>0</v>
      </c>
      <c r="G108" s="2">
        <f t="shared" si="0"/>
        <v>32798.064789999997</v>
      </c>
      <c r="H108" s="2">
        <f t="shared" si="1"/>
        <v>0.57000000000698492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485.57</v>
      </c>
      <c r="D110" s="1">
        <f>'PR-RAS'!E114</f>
        <v>273.83</v>
      </c>
      <c r="E110" s="1">
        <v>0</v>
      </c>
      <c r="F110" s="1">
        <v>0</v>
      </c>
      <c r="G110" s="2">
        <f t="shared" si="0"/>
        <v>112.62207000000001</v>
      </c>
      <c r="H110" s="2">
        <f t="shared" si="1"/>
        <v>0.60000000000002274</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29285.78</v>
      </c>
      <c r="D111" s="1">
        <f>'PR-RAS'!E115</f>
        <v>2891.72</v>
      </c>
      <c r="E111" s="1">
        <v>0</v>
      </c>
      <c r="F111" s="1">
        <v>0</v>
      </c>
      <c r="G111" s="2">
        <f t="shared" si="0"/>
        <v>3857.6142</v>
      </c>
      <c r="H111" s="2">
        <f t="shared" si="1"/>
        <v>0.50000000000136424</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74517.539999999994</v>
      </c>
      <c r="D113" s="1">
        <f>'PR-RAS'!E117</f>
        <v>97951.99</v>
      </c>
      <c r="E113" s="1">
        <v>0</v>
      </c>
      <c r="F113" s="1">
        <v>0</v>
      </c>
      <c r="G113" s="2">
        <f t="shared" si="0"/>
        <v>30287.210240000004</v>
      </c>
      <c r="H113" s="2">
        <f t="shared" si="1"/>
        <v>0.47000000000116415</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70943.320000000007</v>
      </c>
      <c r="D116" s="1">
        <f>'PR-RAS'!E120</f>
        <v>60431.549999999996</v>
      </c>
      <c r="E116" s="1">
        <v>0</v>
      </c>
      <c r="F116" s="1">
        <v>0</v>
      </c>
      <c r="G116" s="2">
        <f t="shared" si="0"/>
        <v>22057.738300000001</v>
      </c>
      <c r="H116" s="2">
        <f t="shared" si="1"/>
        <v>0.77000000001135049</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10639.16</v>
      </c>
      <c r="D117" s="1">
        <f>'PR-RAS'!E121</f>
        <v>2411.85</v>
      </c>
      <c r="E117" s="1">
        <v>0</v>
      </c>
      <c r="F117" s="1">
        <v>0</v>
      </c>
      <c r="G117" s="2">
        <f t="shared" si="0"/>
        <v>1793.6917600000002</v>
      </c>
      <c r="H117" s="2">
        <f t="shared" si="1"/>
        <v>0.30999999999994543</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60304.160000000003</v>
      </c>
      <c r="D118" s="1">
        <f>'PR-RAS'!E122</f>
        <v>58019.7</v>
      </c>
      <c r="E118" s="1">
        <v>0</v>
      </c>
      <c r="F118" s="1">
        <v>0</v>
      </c>
      <c r="G118" s="2">
        <f t="shared" si="0"/>
        <v>20632.196520000001</v>
      </c>
      <c r="H118" s="2">
        <f t="shared" si="1"/>
        <v>0.46000000000640284</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6565.2699999999995</v>
      </c>
      <c r="D120" s="1">
        <f>'PR-RAS'!E124</f>
        <v>10235.280000000001</v>
      </c>
      <c r="E120" s="1">
        <v>0</v>
      </c>
      <c r="F120" s="1">
        <v>0</v>
      </c>
      <c r="G120" s="2">
        <f t="shared" si="0"/>
        <v>3217.26377</v>
      </c>
      <c r="H120" s="2">
        <f t="shared" si="1"/>
        <v>0.5500000000001819</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4559.03</v>
      </c>
      <c r="D121" s="1">
        <f>'PR-RAS'!E125</f>
        <v>9860.3700000000008</v>
      </c>
      <c r="E121" s="1">
        <v>0</v>
      </c>
      <c r="F121" s="1">
        <v>0</v>
      </c>
      <c r="G121" s="2">
        <f t="shared" si="0"/>
        <v>2913.5724</v>
      </c>
      <c r="H121" s="2">
        <f t="shared" si="1"/>
        <v>0.4000000000005457</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4559.03</v>
      </c>
      <c r="D123" s="1">
        <f>'PR-RAS'!E127</f>
        <v>9860.3700000000008</v>
      </c>
      <c r="E123" s="1">
        <v>0</v>
      </c>
      <c r="F123" s="1">
        <v>0</v>
      </c>
      <c r="G123" s="2">
        <f t="shared" si="0"/>
        <v>2962.1319400000002</v>
      </c>
      <c r="H123" s="2">
        <f t="shared" si="1"/>
        <v>0.4000000000005457</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2006.24</v>
      </c>
      <c r="D124" s="1">
        <f>'PR-RAS'!E128</f>
        <v>374.91</v>
      </c>
      <c r="E124" s="1">
        <v>0</v>
      </c>
      <c r="F124" s="1">
        <v>0</v>
      </c>
      <c r="G124" s="2">
        <f t="shared" si="0"/>
        <v>338.99538000000001</v>
      </c>
      <c r="H124" s="2">
        <f t="shared" si="1"/>
        <v>0.32999999999998408</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2006.24</v>
      </c>
      <c r="D125" s="1">
        <f>'PR-RAS'!E129</f>
        <v>374.91</v>
      </c>
      <c r="E125" s="1">
        <v>0</v>
      </c>
      <c r="F125" s="1">
        <v>0</v>
      </c>
      <c r="G125" s="2">
        <f t="shared" si="0"/>
        <v>341.75144</v>
      </c>
      <c r="H125" s="2">
        <f t="shared" si="1"/>
        <v>0.32999999999998408</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384.89</v>
      </c>
      <c r="D135" s="1">
        <f>'PR-RAS'!E139</f>
        <v>726.4</v>
      </c>
      <c r="E135" s="1">
        <v>0</v>
      </c>
      <c r="F135" s="1">
        <v>0</v>
      </c>
      <c r="G135" s="2">
        <f t="shared" si="0"/>
        <v>246.25046000000003</v>
      </c>
      <c r="H135" s="2">
        <f t="shared" si="1"/>
        <v>0.50999999999999091</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66.36</v>
      </c>
      <c r="D136" s="1">
        <f>'PR-RAS'!E140</f>
        <v>0</v>
      </c>
      <c r="E136" s="1">
        <v>0</v>
      </c>
      <c r="F136" s="1">
        <v>0</v>
      </c>
      <c r="G136" s="2">
        <f t="shared" si="0"/>
        <v>8.9586000000000006</v>
      </c>
      <c r="H136" s="2">
        <f t="shared" si="1"/>
        <v>0.35999999999999943</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66.36</v>
      </c>
      <c r="D145" s="1">
        <f>'PR-RAS'!E149</f>
        <v>0</v>
      </c>
      <c r="E145" s="1">
        <v>0</v>
      </c>
      <c r="F145" s="1">
        <v>0</v>
      </c>
      <c r="G145" s="2">
        <f t="shared" si="0"/>
        <v>9.5558399999999999</v>
      </c>
      <c r="H145" s="2">
        <f t="shared" si="1"/>
        <v>0.35999999999999943</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318.52999999999997</v>
      </c>
      <c r="D146" s="1">
        <f>'PR-RAS'!E150</f>
        <v>726.4</v>
      </c>
      <c r="E146" s="1">
        <v>0</v>
      </c>
      <c r="F146" s="1">
        <v>0</v>
      </c>
      <c r="G146" s="2">
        <f t="shared" si="0"/>
        <v>256.84285</v>
      </c>
      <c r="H146" s="2">
        <f t="shared" si="1"/>
        <v>0.87000000000000455</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1088026.3</v>
      </c>
      <c r="D147" s="1">
        <f>'PR-RAS'!E151</f>
        <v>1148910.1800000002</v>
      </c>
      <c r="E147" s="1">
        <v>0</v>
      </c>
      <c r="F147" s="1">
        <v>0</v>
      </c>
      <c r="G147" s="2">
        <f t="shared" si="0"/>
        <v>494333.61235999997</v>
      </c>
      <c r="H147" s="2">
        <f t="shared" si="1"/>
        <v>0.48000000021420419</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304687.5</v>
      </c>
      <c r="D148" s="1">
        <f>'PR-RAS'!E152</f>
        <v>373674.74</v>
      </c>
      <c r="E148" s="1">
        <v>0</v>
      </c>
      <c r="F148" s="1">
        <v>0</v>
      </c>
      <c r="G148" s="2">
        <f t="shared" si="0"/>
        <v>154649.43605999998</v>
      </c>
      <c r="H148" s="2">
        <f t="shared" si="1"/>
        <v>0.76000000000931323</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247730.67</v>
      </c>
      <c r="D149" s="1">
        <f>'PR-RAS'!E153</f>
        <v>297235.65999999997</v>
      </c>
      <c r="E149" s="1">
        <v>0</v>
      </c>
      <c r="F149" s="1">
        <v>0</v>
      </c>
      <c r="G149" s="2">
        <f t="shared" si="0"/>
        <v>124645.89451999999</v>
      </c>
      <c r="H149" s="2">
        <f t="shared" si="1"/>
        <v>0.67000000001280569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247730.67</v>
      </c>
      <c r="D150" s="1">
        <f>'PR-RAS'!E154</f>
        <v>291926.21999999997</v>
      </c>
      <c r="E150" s="1">
        <v>0</v>
      </c>
      <c r="F150" s="1">
        <v>0</v>
      </c>
      <c r="G150" s="2">
        <f t="shared" si="0"/>
        <v>123905.88338999999</v>
      </c>
      <c r="H150" s="2">
        <f t="shared" si="1"/>
        <v>0.54999999995925464</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5309.44</v>
      </c>
      <c r="E151" s="1">
        <v>0</v>
      </c>
      <c r="F151" s="1">
        <v>0</v>
      </c>
      <c r="G151" s="2">
        <f t="shared" si="0"/>
        <v>1592.8319999999999</v>
      </c>
      <c r="H151" s="2">
        <f t="shared" si="1"/>
        <v>0.43999999999959982</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23693.3</v>
      </c>
      <c r="D154" s="1">
        <f>'PR-RAS'!E158</f>
        <v>39042.58</v>
      </c>
      <c r="E154" s="1">
        <v>0</v>
      </c>
      <c r="F154" s="1">
        <v>0</v>
      </c>
      <c r="G154" s="2">
        <f t="shared" si="0"/>
        <v>15572.104380000001</v>
      </c>
      <c r="H154" s="2">
        <f t="shared" si="1"/>
        <v>0.71999999999752617</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33263.53</v>
      </c>
      <c r="D155" s="1">
        <f>'PR-RAS'!E159</f>
        <v>37396.5</v>
      </c>
      <c r="E155" s="1">
        <v>0</v>
      </c>
      <c r="F155" s="1">
        <v>0</v>
      </c>
      <c r="G155" s="2">
        <f t="shared" si="0"/>
        <v>16640.705620000001</v>
      </c>
      <c r="H155" s="2">
        <f t="shared" si="1"/>
        <v>0.97000000000116415</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33263.53</v>
      </c>
      <c r="D157" s="1">
        <f>'PR-RAS'!E161</f>
        <v>37396.5</v>
      </c>
      <c r="E157" s="1">
        <v>0</v>
      </c>
      <c r="F157" s="1">
        <v>0</v>
      </c>
      <c r="G157" s="2">
        <f t="shared" si="0"/>
        <v>16856.81868</v>
      </c>
      <c r="H157" s="2">
        <f t="shared" si="1"/>
        <v>0.97000000000116415</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426704.34</v>
      </c>
      <c r="D159" s="1">
        <f>'PR-RAS'!E163</f>
        <v>423540.4</v>
      </c>
      <c r="E159" s="1">
        <v>0</v>
      </c>
      <c r="F159" s="1">
        <v>0</v>
      </c>
      <c r="G159" s="2">
        <f t="shared" si="0"/>
        <v>201258.05212000004</v>
      </c>
      <c r="H159" s="2">
        <f t="shared" si="1"/>
        <v>0.74000000004889444</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16716.759999999998</v>
      </c>
      <c r="D160" s="1">
        <f>'PR-RAS'!E164</f>
        <v>21991.16</v>
      </c>
      <c r="E160" s="1">
        <v>0</v>
      </c>
      <c r="F160" s="1">
        <v>0</v>
      </c>
      <c r="G160" s="2">
        <f t="shared" si="0"/>
        <v>9651.1537200000002</v>
      </c>
      <c r="H160" s="2">
        <f t="shared" si="1"/>
        <v>0.40000000000145519</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2318.63</v>
      </c>
      <c r="D161" s="1">
        <f>'PR-RAS'!E165</f>
        <v>2575.42</v>
      </c>
      <c r="E161" s="1">
        <v>0</v>
      </c>
      <c r="F161" s="1">
        <v>0</v>
      </c>
      <c r="G161" s="2">
        <f t="shared" si="0"/>
        <v>1195.1152</v>
      </c>
      <c r="H161" s="2">
        <f t="shared" si="1"/>
        <v>0.78999999999996362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12579.63</v>
      </c>
      <c r="D162" s="1">
        <f>'PR-RAS'!E166</f>
        <v>15384.76</v>
      </c>
      <c r="E162" s="1">
        <v>0</v>
      </c>
      <c r="F162" s="1">
        <v>0</v>
      </c>
      <c r="G162" s="2">
        <f t="shared" si="0"/>
        <v>6979.2131500000005</v>
      </c>
      <c r="H162" s="2">
        <f t="shared" si="1"/>
        <v>0.61000000000058208</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1126.48</v>
      </c>
      <c r="D163" s="1">
        <f>'PR-RAS'!E167</f>
        <v>2686.98</v>
      </c>
      <c r="E163" s="1">
        <v>0</v>
      </c>
      <c r="F163" s="1">
        <v>0</v>
      </c>
      <c r="G163" s="2">
        <f t="shared" si="0"/>
        <v>1053.0712800000001</v>
      </c>
      <c r="H163" s="2">
        <f t="shared" si="1"/>
        <v>0.5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692.02</v>
      </c>
      <c r="D164" s="1">
        <f>'PR-RAS'!E168</f>
        <v>1344</v>
      </c>
      <c r="E164" s="1">
        <v>0</v>
      </c>
      <c r="F164" s="1">
        <v>0</v>
      </c>
      <c r="G164" s="2">
        <f t="shared" si="0"/>
        <v>550.94326000000001</v>
      </c>
      <c r="H164" s="2">
        <f t="shared" si="1"/>
        <v>1.999999999998181E-2</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87363.87</v>
      </c>
      <c r="D165" s="1">
        <f>'PR-RAS'!E169</f>
        <v>72986.39</v>
      </c>
      <c r="E165" s="1">
        <v>0</v>
      </c>
      <c r="F165" s="1">
        <v>0</v>
      </c>
      <c r="G165" s="2">
        <f t="shared" si="0"/>
        <v>38267.210599999999</v>
      </c>
      <c r="H165" s="2">
        <f t="shared" si="1"/>
        <v>0.52000000000407454</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12419.88</v>
      </c>
      <c r="D166" s="1">
        <f>'PR-RAS'!E170</f>
        <v>8865.61</v>
      </c>
      <c r="E166" s="1">
        <v>0</v>
      </c>
      <c r="F166" s="1">
        <v>0</v>
      </c>
      <c r="G166" s="2">
        <f t="shared" si="0"/>
        <v>4974.9314999999997</v>
      </c>
      <c r="H166" s="2">
        <f t="shared" si="1"/>
        <v>0.51000000000021828</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10668.5</v>
      </c>
      <c r="D167" s="1">
        <f>'PR-RAS'!E171</f>
        <v>14502.99</v>
      </c>
      <c r="E167" s="1">
        <v>0</v>
      </c>
      <c r="F167" s="1">
        <v>0</v>
      </c>
      <c r="G167" s="2">
        <f t="shared" si="0"/>
        <v>6585.9636799999998</v>
      </c>
      <c r="H167" s="2">
        <f t="shared" si="1"/>
        <v>0.51000000000021828</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59816.18</v>
      </c>
      <c r="D168" s="1">
        <f>'PR-RAS'!E172</f>
        <v>44086.8</v>
      </c>
      <c r="E168" s="1">
        <v>0</v>
      </c>
      <c r="F168" s="1">
        <v>0</v>
      </c>
      <c r="G168" s="2">
        <f t="shared" si="0"/>
        <v>24714.293260000002</v>
      </c>
      <c r="H168" s="2">
        <f t="shared" si="1"/>
        <v>0.37999999999738066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146.31</v>
      </c>
      <c r="D169" s="1">
        <f>'PR-RAS'!E173</f>
        <v>139.46</v>
      </c>
      <c r="E169" s="1">
        <v>0</v>
      </c>
      <c r="F169" s="1">
        <v>0</v>
      </c>
      <c r="G169" s="2">
        <f t="shared" si="0"/>
        <v>71.438640000000007</v>
      </c>
      <c r="H169" s="2">
        <f t="shared" si="1"/>
        <v>0.77000000000001023</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3234.61</v>
      </c>
      <c r="D170" s="1">
        <f>'PR-RAS'!E174</f>
        <v>3897.69</v>
      </c>
      <c r="E170" s="1">
        <v>0</v>
      </c>
      <c r="F170" s="1">
        <v>0</v>
      </c>
      <c r="G170" s="2">
        <f t="shared" si="0"/>
        <v>1864.0683100000001</v>
      </c>
      <c r="H170" s="2">
        <f t="shared" si="1"/>
        <v>0.6999999999998181</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1078.3900000000001</v>
      </c>
      <c r="D172" s="1">
        <f>'PR-RAS'!E176</f>
        <v>1493.84</v>
      </c>
      <c r="E172" s="1">
        <v>0</v>
      </c>
      <c r="F172" s="1">
        <v>0</v>
      </c>
      <c r="G172" s="2">
        <f t="shared" si="0"/>
        <v>695.29796999999996</v>
      </c>
      <c r="H172" s="2">
        <f t="shared" si="1"/>
        <v>0.5500000000001819</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291211</v>
      </c>
      <c r="D173" s="1">
        <f>'PR-RAS'!E177</f>
        <v>284041.60000000003</v>
      </c>
      <c r="E173" s="1">
        <v>0</v>
      </c>
      <c r="F173" s="1">
        <v>0</v>
      </c>
      <c r="G173" s="2">
        <f t="shared" si="0"/>
        <v>147798.6024</v>
      </c>
      <c r="H173" s="2">
        <f t="shared" si="1"/>
        <v>0.3999999999650754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7635.05</v>
      </c>
      <c r="D174" s="1">
        <f>'PR-RAS'!E178</f>
        <v>9207.39</v>
      </c>
      <c r="E174" s="1">
        <v>0</v>
      </c>
      <c r="F174" s="1">
        <v>0</v>
      </c>
      <c r="G174" s="2">
        <f t="shared" si="0"/>
        <v>4506.6205899999995</v>
      </c>
      <c r="H174" s="2">
        <f t="shared" si="1"/>
        <v>0.43999999999959982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102043.69</v>
      </c>
      <c r="D175" s="1">
        <f>'PR-RAS'!E179</f>
        <v>91973.63</v>
      </c>
      <c r="E175" s="1">
        <v>0</v>
      </c>
      <c r="F175" s="1">
        <v>0</v>
      </c>
      <c r="G175" s="2">
        <f t="shared" si="0"/>
        <v>49762.425299999995</v>
      </c>
      <c r="H175" s="2">
        <f t="shared" si="1"/>
        <v>0.67999999999301508</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11503.68</v>
      </c>
      <c r="D176" s="1">
        <f>'PR-RAS'!E180</f>
        <v>18502.259999999998</v>
      </c>
      <c r="E176" s="1">
        <v>0</v>
      </c>
      <c r="F176" s="1">
        <v>0</v>
      </c>
      <c r="G176" s="2">
        <f t="shared" si="0"/>
        <v>8488.9349999999995</v>
      </c>
      <c r="H176" s="2">
        <f t="shared" si="1"/>
        <v>0.57999999999810825</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46564.4</v>
      </c>
      <c r="D177" s="1">
        <f>'PR-RAS'!E181</f>
        <v>54049.98</v>
      </c>
      <c r="E177" s="1">
        <v>0</v>
      </c>
      <c r="F177" s="1">
        <v>0</v>
      </c>
      <c r="G177" s="2">
        <f t="shared" si="0"/>
        <v>27220.927360000001</v>
      </c>
      <c r="H177" s="2">
        <f t="shared" si="1"/>
        <v>0.41999999999825377</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1482.92</v>
      </c>
      <c r="D179" s="1">
        <f>'PR-RAS'!E183</f>
        <v>1637.44</v>
      </c>
      <c r="E179" s="1">
        <v>0</v>
      </c>
      <c r="F179" s="1">
        <v>0</v>
      </c>
      <c r="G179" s="2">
        <f t="shared" si="0"/>
        <v>846.88840000000005</v>
      </c>
      <c r="H179" s="2">
        <f t="shared" si="1"/>
        <v>0.51999999999998181</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95785.27</v>
      </c>
      <c r="D180" s="1">
        <f>'PR-RAS'!E184</f>
        <v>83152.5</v>
      </c>
      <c r="E180" s="1">
        <v>0</v>
      </c>
      <c r="F180" s="1">
        <v>0</v>
      </c>
      <c r="G180" s="2">
        <f t="shared" si="0"/>
        <v>46914.158329999998</v>
      </c>
      <c r="H180" s="2">
        <f t="shared" si="1"/>
        <v>0.77000000000407454</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11490.69</v>
      </c>
      <c r="D181" s="1">
        <f>'PR-RAS'!E185</f>
        <v>10271</v>
      </c>
      <c r="E181" s="1">
        <v>0</v>
      </c>
      <c r="F181" s="1">
        <v>0</v>
      </c>
      <c r="G181" s="2">
        <f t="shared" si="0"/>
        <v>5765.8842000000004</v>
      </c>
      <c r="H181" s="2">
        <f t="shared" si="1"/>
        <v>0.30999999999949068</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14705.3</v>
      </c>
      <c r="D182" s="1">
        <f>'PR-RAS'!E186</f>
        <v>15247.4</v>
      </c>
      <c r="E182" s="1">
        <v>0</v>
      </c>
      <c r="F182" s="1">
        <v>0</v>
      </c>
      <c r="G182" s="2">
        <f t="shared" si="0"/>
        <v>8181.2180999999991</v>
      </c>
      <c r="H182" s="2">
        <f t="shared" si="1"/>
        <v>0.69999999999890861</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31412.710000000003</v>
      </c>
      <c r="D184" s="1">
        <f>'PR-RAS'!E188</f>
        <v>44521.25</v>
      </c>
      <c r="E184" s="1">
        <v>0</v>
      </c>
      <c r="F184" s="1">
        <v>0</v>
      </c>
      <c r="G184" s="2">
        <f t="shared" si="0"/>
        <v>22043.30343</v>
      </c>
      <c r="H184" s="2">
        <f t="shared" si="1"/>
        <v>0.53999999999723514</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9557.94</v>
      </c>
      <c r="D185" s="1">
        <f>'PR-RAS'!E189</f>
        <v>9556.33</v>
      </c>
      <c r="E185" s="1">
        <v>0</v>
      </c>
      <c r="F185" s="1">
        <v>0</v>
      </c>
      <c r="G185" s="2">
        <f t="shared" si="0"/>
        <v>5275.3903999999993</v>
      </c>
      <c r="H185" s="2">
        <f t="shared" si="1"/>
        <v>0.38999999999941792</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5370.91</v>
      </c>
      <c r="D186" s="1">
        <f>'PR-RAS'!E190</f>
        <v>5399.28</v>
      </c>
      <c r="E186" s="1">
        <v>0</v>
      </c>
      <c r="F186" s="1">
        <v>0</v>
      </c>
      <c r="G186" s="2">
        <f t="shared" si="0"/>
        <v>2991.3519499999998</v>
      </c>
      <c r="H186" s="2">
        <f t="shared" si="1"/>
        <v>0.36999999999989086</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8507.6200000000008</v>
      </c>
      <c r="D187" s="1">
        <f>'PR-RAS'!E191</f>
        <v>9436.09</v>
      </c>
      <c r="E187" s="1">
        <v>0</v>
      </c>
      <c r="F187" s="1">
        <v>0</v>
      </c>
      <c r="G187" s="2">
        <f t="shared" si="0"/>
        <v>5092.6428000000005</v>
      </c>
      <c r="H187" s="2">
        <f t="shared" si="1"/>
        <v>0.46999999999934516</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1227.31</v>
      </c>
      <c r="D188" s="1">
        <f>'PR-RAS'!E192</f>
        <v>2554.5500000000002</v>
      </c>
      <c r="E188" s="1">
        <v>0</v>
      </c>
      <c r="F188" s="1">
        <v>0</v>
      </c>
      <c r="G188" s="2">
        <f t="shared" si="0"/>
        <v>1184.90867</v>
      </c>
      <c r="H188" s="2">
        <f t="shared" si="1"/>
        <v>0.75999999999976353</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1097.52</v>
      </c>
      <c r="E189" s="1">
        <v>0</v>
      </c>
      <c r="F189" s="1">
        <v>0</v>
      </c>
      <c r="G189" s="2">
        <f t="shared" si="0"/>
        <v>412.66751999999997</v>
      </c>
      <c r="H189" s="2">
        <f t="shared" si="1"/>
        <v>0.48000000000001819</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6748.93</v>
      </c>
      <c r="D191" s="1">
        <f>'PR-RAS'!E195</f>
        <v>16477.48</v>
      </c>
      <c r="E191" s="1">
        <v>0</v>
      </c>
      <c r="F191" s="1">
        <v>0</v>
      </c>
      <c r="G191" s="2">
        <f t="shared" si="0"/>
        <v>7543.7390999999998</v>
      </c>
      <c r="H191" s="2">
        <f t="shared" si="1"/>
        <v>0.5499999999992724</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3106.94</v>
      </c>
      <c r="D192" s="1">
        <f>'PR-RAS'!E196</f>
        <v>3068.78</v>
      </c>
      <c r="E192" s="1">
        <v>0</v>
      </c>
      <c r="F192" s="1">
        <v>0</v>
      </c>
      <c r="G192" s="2">
        <f t="shared" si="0"/>
        <v>1765.6994999999999</v>
      </c>
      <c r="H192" s="2">
        <f t="shared" si="1"/>
        <v>0.27999999999974534</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3106.94</v>
      </c>
      <c r="D206" s="1">
        <f>'PR-RAS'!E210</f>
        <v>3068.78</v>
      </c>
      <c r="E206" s="1">
        <v>0</v>
      </c>
      <c r="F206" s="1">
        <v>0</v>
      </c>
      <c r="G206" s="2">
        <f t="shared" si="0"/>
        <v>1895.1224999999999</v>
      </c>
      <c r="H206" s="2">
        <f t="shared" si="1"/>
        <v>0.27999999999974534</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3106.94</v>
      </c>
      <c r="D207" s="1">
        <f>'PR-RAS'!E211</f>
        <v>3068.78</v>
      </c>
      <c r="E207" s="1">
        <v>0</v>
      </c>
      <c r="F207" s="1">
        <v>0</v>
      </c>
      <c r="G207" s="2">
        <f t="shared" si="0"/>
        <v>1904.367</v>
      </c>
      <c r="H207" s="2">
        <f t="shared" si="1"/>
        <v>0.27999999999974534</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47985.91</v>
      </c>
      <c r="D211" s="1">
        <f>'PR-RAS'!E215</f>
        <v>41897.29</v>
      </c>
      <c r="E211" s="1">
        <v>0</v>
      </c>
      <c r="F211" s="1">
        <v>0</v>
      </c>
      <c r="G211" s="2">
        <f t="shared" si="0"/>
        <v>27673.902899999997</v>
      </c>
      <c r="H211" s="2">
        <f t="shared" si="1"/>
        <v>0.37999999999738066</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16876.77</v>
      </c>
      <c r="D212" s="1">
        <f>'PR-RAS'!E216</f>
        <v>11359.17</v>
      </c>
      <c r="E212" s="1">
        <v>0</v>
      </c>
      <c r="F212" s="1">
        <v>0</v>
      </c>
      <c r="G212" s="2">
        <f t="shared" si="0"/>
        <v>8354.5682099999995</v>
      </c>
      <c r="H212" s="2">
        <f t="shared" si="1"/>
        <v>0.3999999999996362</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16876.77</v>
      </c>
      <c r="D214" s="1">
        <f>'PR-RAS'!E218</f>
        <v>11359.17</v>
      </c>
      <c r="E214" s="1">
        <v>0</v>
      </c>
      <c r="F214" s="1">
        <v>0</v>
      </c>
      <c r="G214" s="2">
        <f t="shared" si="0"/>
        <v>8433.7584299999999</v>
      </c>
      <c r="H214" s="2">
        <f t="shared" si="1"/>
        <v>0.3999999999996362</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31109.14</v>
      </c>
      <c r="D215" s="1">
        <f>'PR-RAS'!E219</f>
        <v>30538.12</v>
      </c>
      <c r="E215" s="1">
        <v>0</v>
      </c>
      <c r="F215" s="1">
        <v>0</v>
      </c>
      <c r="G215" s="2">
        <f t="shared" si="0"/>
        <v>19727.671320000001</v>
      </c>
      <c r="H215" s="2">
        <f t="shared" si="1"/>
        <v>0.25999999999839929</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31109.14</v>
      </c>
      <c r="D218" s="1">
        <f>'PR-RAS'!E222</f>
        <v>30538.12</v>
      </c>
      <c r="E218" s="1">
        <v>0</v>
      </c>
      <c r="F218" s="1">
        <v>0</v>
      </c>
      <c r="G218" s="2">
        <f t="shared" si="0"/>
        <v>20004.227460000002</v>
      </c>
      <c r="H218" s="2">
        <f t="shared" si="1"/>
        <v>0.25999999999839929</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60040.24</v>
      </c>
      <c r="D220" s="1">
        <f>'PR-RAS'!E224</f>
        <v>44239.66</v>
      </c>
      <c r="E220" s="1">
        <v>0</v>
      </c>
      <c r="F220" s="1">
        <v>0</v>
      </c>
      <c r="G220" s="2">
        <f t="shared" si="0"/>
        <v>32525.783639999998</v>
      </c>
      <c r="H220" s="2">
        <f t="shared" si="1"/>
        <v>0.57999999999447027</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19141.599999999999</v>
      </c>
      <c r="D227" s="1">
        <f>'PR-RAS'!E231</f>
        <v>9859.41</v>
      </c>
      <c r="E227" s="1">
        <v>0</v>
      </c>
      <c r="F227" s="1">
        <v>0</v>
      </c>
      <c r="G227" s="2">
        <f t="shared" si="0"/>
        <v>8782.4549200000001</v>
      </c>
      <c r="H227" s="2">
        <f t="shared" si="1"/>
        <v>0.81000000000130967</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2969.4</v>
      </c>
      <c r="E228" s="1">
        <v>0</v>
      </c>
      <c r="F228" s="1">
        <v>0</v>
      </c>
      <c r="G228" s="2">
        <f t="shared" si="0"/>
        <v>1348.1076</v>
      </c>
      <c r="H228" s="2">
        <f t="shared" si="1"/>
        <v>0.40000000000009095</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19141.599999999999</v>
      </c>
      <c r="D229" s="1">
        <f>'PR-RAS'!E233</f>
        <v>6890.01</v>
      </c>
      <c r="E229" s="1">
        <v>0</v>
      </c>
      <c r="F229" s="1">
        <v>0</v>
      </c>
      <c r="G229" s="2">
        <f t="shared" si="0"/>
        <v>7506.129359999999</v>
      </c>
      <c r="H229" s="2">
        <f t="shared" si="1"/>
        <v>0.41000000000167347</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40898.639999999999</v>
      </c>
      <c r="D232" s="1">
        <f>'PR-RAS'!E236</f>
        <v>34380.25</v>
      </c>
      <c r="E232" s="1">
        <v>0</v>
      </c>
      <c r="F232" s="1">
        <v>0</v>
      </c>
      <c r="G232" s="2">
        <f t="shared" si="0"/>
        <v>25331.261340000001</v>
      </c>
      <c r="H232" s="2">
        <f t="shared" si="1"/>
        <v>0.61000000000058208</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40898.639999999999</v>
      </c>
      <c r="D233" s="1">
        <f>'PR-RAS'!E237</f>
        <v>34380.25</v>
      </c>
      <c r="E233" s="1">
        <v>0</v>
      </c>
      <c r="F233" s="1">
        <v>0</v>
      </c>
      <c r="G233" s="2">
        <f t="shared" si="0"/>
        <v>25440.920480000001</v>
      </c>
      <c r="H233" s="2">
        <f t="shared" si="1"/>
        <v>0.61000000000058208</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45633.17</v>
      </c>
      <c r="D248" s="1">
        <f>'PR-RAS'!E252</f>
        <v>39530.400000000001</v>
      </c>
      <c r="E248" s="1">
        <v>0</v>
      </c>
      <c r="F248" s="1">
        <v>0</v>
      </c>
      <c r="G248" s="2">
        <f t="shared" si="0"/>
        <v>30799.41059</v>
      </c>
      <c r="H248" s="2">
        <f t="shared" si="1"/>
        <v>0.56999999999970896</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45633.17</v>
      </c>
      <c r="D255" s="1">
        <f>'PR-RAS'!E259</f>
        <v>39530.400000000001</v>
      </c>
      <c r="E255" s="1">
        <v>0</v>
      </c>
      <c r="F255" s="1">
        <v>0</v>
      </c>
      <c r="G255" s="2">
        <f t="shared" si="0"/>
        <v>31672.268380000001</v>
      </c>
      <c r="H255" s="2">
        <f t="shared" si="1"/>
        <v>0.56999999999970896</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38423.25</v>
      </c>
      <c r="D256" s="1">
        <f>'PR-RAS'!E260</f>
        <v>32206.76</v>
      </c>
      <c r="E256" s="1">
        <v>0</v>
      </c>
      <c r="F256" s="1">
        <v>0</v>
      </c>
      <c r="G256" s="2">
        <f t="shared" si="0"/>
        <v>26223.376349999999</v>
      </c>
      <c r="H256" s="2">
        <f t="shared" si="1"/>
        <v>0.49000000000160071</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7209.92</v>
      </c>
      <c r="D257" s="1">
        <f>'PR-RAS'!E261</f>
        <v>7323.64</v>
      </c>
      <c r="E257" s="1">
        <v>0</v>
      </c>
      <c r="F257" s="1">
        <v>0</v>
      </c>
      <c r="G257" s="2">
        <f t="shared" si="0"/>
        <v>5595.4432000000006</v>
      </c>
      <c r="H257" s="2">
        <f t="shared" si="1"/>
        <v>0.43999999999959982</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199868.2</v>
      </c>
      <c r="D259" s="1">
        <f>'PR-RAS'!E263</f>
        <v>222958.91</v>
      </c>
      <c r="E259" s="1">
        <v>0</v>
      </c>
      <c r="F259" s="1">
        <v>0</v>
      </c>
      <c r="G259" s="2">
        <f t="shared" si="0"/>
        <v>166612.79316</v>
      </c>
      <c r="H259" s="2">
        <f t="shared" si="1"/>
        <v>0.29000000000814907</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160705.41</v>
      </c>
      <c r="D260" s="1">
        <f>'PR-RAS'!E264</f>
        <v>185925.7</v>
      </c>
      <c r="E260" s="1">
        <v>0</v>
      </c>
      <c r="F260" s="1">
        <v>0</v>
      </c>
      <c r="G260" s="2">
        <f t="shared" si="0"/>
        <v>137932.21379000001</v>
      </c>
      <c r="H260" s="2">
        <f t="shared" si="1"/>
        <v>0.70999999999185093</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160705.41</v>
      </c>
      <c r="D261" s="1">
        <f>'PR-RAS'!E265</f>
        <v>185925.7</v>
      </c>
      <c r="E261" s="1">
        <v>0</v>
      </c>
      <c r="F261" s="1">
        <v>0</v>
      </c>
      <c r="G261" s="2">
        <f t="shared" si="0"/>
        <v>138464.77060000002</v>
      </c>
      <c r="H261" s="2">
        <f t="shared" si="1"/>
        <v>0.70999999999185093</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39162.79</v>
      </c>
      <c r="D275" s="1">
        <f>'PR-RAS'!E279</f>
        <v>37033.21</v>
      </c>
      <c r="E275" s="1">
        <v>0</v>
      </c>
      <c r="F275" s="1">
        <v>0</v>
      </c>
      <c r="G275" s="2">
        <f t="shared" si="8"/>
        <v>31024.803540000001</v>
      </c>
      <c r="H275" s="2">
        <f t="shared" si="9"/>
        <v>0.41999999999825377</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39162.79</v>
      </c>
      <c r="D276" s="1">
        <f>'PR-RAS'!E280</f>
        <v>37033.21</v>
      </c>
      <c r="E276" s="1">
        <v>0</v>
      </c>
      <c r="F276" s="1">
        <v>0</v>
      </c>
      <c r="G276" s="2">
        <f t="shared" si="8"/>
        <v>31138.032749999998</v>
      </c>
      <c r="H276" s="2">
        <f t="shared" si="9"/>
        <v>0.41999999999825377</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1088026.3</v>
      </c>
      <c r="D285" s="1">
        <f>'PR-RAS'!E289</f>
        <v>1148910.1800000002</v>
      </c>
      <c r="E285" s="1">
        <v>0</v>
      </c>
      <c r="F285" s="1">
        <v>0</v>
      </c>
      <c r="G285" s="2">
        <f t="shared" si="8"/>
        <v>961580.45143999998</v>
      </c>
      <c r="H285" s="2">
        <f t="shared" si="9"/>
        <v>0.48000000021420419</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592792.32999999984</v>
      </c>
      <c r="D286" s="1">
        <f>'PR-RAS'!E290</f>
        <v>886689.5299999998</v>
      </c>
      <c r="E286" s="1">
        <v>0</v>
      </c>
      <c r="F286" s="1">
        <v>0</v>
      </c>
      <c r="G286" s="2">
        <f t="shared" si="8"/>
        <v>674358.84614999988</v>
      </c>
      <c r="H286" s="2">
        <f t="shared" si="9"/>
        <v>0.80000000004656613</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5239388.28</v>
      </c>
      <c r="D288" s="1">
        <f>'PR-RAS'!E292</f>
        <v>5620520.4400000004</v>
      </c>
      <c r="E288" s="1">
        <v>0</v>
      </c>
      <c r="F288" s="1">
        <v>0</v>
      </c>
      <c r="G288" s="2">
        <f t="shared" si="8"/>
        <v>4729883.1689200001</v>
      </c>
      <c r="H288" s="2">
        <f t="shared" si="9"/>
        <v>0.72000000067055225</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32345.89</v>
      </c>
      <c r="D290" s="1">
        <f>'PR-RAS'!E294</f>
        <v>67835.460000000006</v>
      </c>
      <c r="E290" s="1">
        <v>0</v>
      </c>
      <c r="F290" s="1">
        <v>0</v>
      </c>
      <c r="G290" s="2">
        <f t="shared" si="8"/>
        <v>48556.858089999994</v>
      </c>
      <c r="H290" s="2">
        <f t="shared" si="9"/>
        <v>0.57000000000698492</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155.29</v>
      </c>
      <c r="D291" s="1">
        <f>'PR-RAS'!E295</f>
        <v>190.09</v>
      </c>
      <c r="E291" s="1">
        <v>0</v>
      </c>
      <c r="F291" s="1">
        <v>0</v>
      </c>
      <c r="G291" s="2">
        <f t="shared" si="8"/>
        <v>155.28630000000001</v>
      </c>
      <c r="H291" s="2">
        <f t="shared" si="9"/>
        <v>0.37999999999999545</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10980.47</v>
      </c>
      <c r="D293" s="1">
        <f>'PR-RAS'!E298</f>
        <v>15166.62</v>
      </c>
      <c r="E293" s="1">
        <v>0</v>
      </c>
      <c r="F293" s="1">
        <v>0</v>
      </c>
      <c r="G293" s="2">
        <f t="shared" si="8"/>
        <v>12063.603319999998</v>
      </c>
      <c r="H293" s="2">
        <f t="shared" si="9"/>
        <v>0.84999999999854481</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10272.83</v>
      </c>
      <c r="D294" s="1">
        <f>'PR-RAS'!E299</f>
        <v>14903.1</v>
      </c>
      <c r="E294" s="1">
        <v>0</v>
      </c>
      <c r="F294" s="1">
        <v>0</v>
      </c>
      <c r="G294" s="2">
        <f t="shared" si="8"/>
        <v>11743.155789999999</v>
      </c>
      <c r="H294" s="2">
        <f t="shared" si="9"/>
        <v>0.27000000000043656</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10272.83</v>
      </c>
      <c r="D295" s="1">
        <f>'PR-RAS'!E300</f>
        <v>14903.1</v>
      </c>
      <c r="E295" s="1">
        <v>0</v>
      </c>
      <c r="F295" s="1">
        <v>0</v>
      </c>
      <c r="G295" s="2">
        <f t="shared" si="8"/>
        <v>11783.23482</v>
      </c>
      <c r="H295" s="2">
        <f t="shared" si="9"/>
        <v>0.27000000000043656</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10272.83</v>
      </c>
      <c r="D296" s="1">
        <f>'PR-RAS'!E301</f>
        <v>14903.1</v>
      </c>
      <c r="E296" s="1">
        <v>0</v>
      </c>
      <c r="F296" s="1">
        <v>0</v>
      </c>
      <c r="G296" s="2">
        <f t="shared" si="8"/>
        <v>11823.313849999999</v>
      </c>
      <c r="H296" s="2">
        <f t="shared" si="9"/>
        <v>0.27000000000043656</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707.64</v>
      </c>
      <c r="D306" s="1">
        <f>'PR-RAS'!E311</f>
        <v>263.52</v>
      </c>
      <c r="E306" s="1">
        <v>0</v>
      </c>
      <c r="F306" s="1">
        <v>0</v>
      </c>
      <c r="G306" s="2">
        <f t="shared" si="8"/>
        <v>376.57739999999995</v>
      </c>
      <c r="H306" s="2">
        <f t="shared" si="9"/>
        <v>0.84000000000003183</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707.64</v>
      </c>
      <c r="D307" s="1">
        <f>'PR-RAS'!E312</f>
        <v>263.52</v>
      </c>
      <c r="E307" s="1">
        <v>0</v>
      </c>
      <c r="F307" s="1">
        <v>0</v>
      </c>
      <c r="G307" s="2">
        <f t="shared" si="8"/>
        <v>377.81207999999992</v>
      </c>
      <c r="H307" s="2">
        <f t="shared" si="9"/>
        <v>0.84000000000003183</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707.64</v>
      </c>
      <c r="D308" s="1">
        <f>'PR-RAS'!E313</f>
        <v>263.52</v>
      </c>
      <c r="E308" s="1">
        <v>0</v>
      </c>
      <c r="F308" s="1">
        <v>0</v>
      </c>
      <c r="G308" s="2">
        <f t="shared" si="8"/>
        <v>379.04675999999995</v>
      </c>
      <c r="H308" s="2">
        <f t="shared" si="9"/>
        <v>0.84000000000003183</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397958.51</v>
      </c>
      <c r="D345" s="1">
        <f>'PR-RAS'!E350</f>
        <v>784008.93</v>
      </c>
      <c r="E345" s="1">
        <v>0</v>
      </c>
      <c r="F345" s="1">
        <v>0</v>
      </c>
      <c r="G345" s="2">
        <f t="shared" si="8"/>
        <v>676295.87127999996</v>
      </c>
      <c r="H345" s="2">
        <f t="shared" si="9"/>
        <v>0.55999999993946403</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52865.65</v>
      </c>
      <c r="D346" s="1">
        <f>'PR-RAS'!E351</f>
        <v>4031.84</v>
      </c>
      <c r="E346" s="1">
        <v>0</v>
      </c>
      <c r="F346" s="1">
        <v>0</v>
      </c>
      <c r="G346" s="2">
        <f t="shared" si="8"/>
        <v>21020.618849999999</v>
      </c>
      <c r="H346" s="2">
        <f t="shared" si="9"/>
        <v>0.50999999999839929</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4031.84</v>
      </c>
      <c r="E347" s="1">
        <v>0</v>
      </c>
      <c r="F347" s="1">
        <v>0</v>
      </c>
      <c r="G347" s="2">
        <f t="shared" si="8"/>
        <v>2790.0332800000001</v>
      </c>
      <c r="H347" s="2">
        <f t="shared" si="9"/>
        <v>0.15999999999985448</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4031.84</v>
      </c>
      <c r="E348" s="1">
        <v>0</v>
      </c>
      <c r="F348" s="1">
        <v>0</v>
      </c>
      <c r="G348" s="2">
        <f t="shared" si="8"/>
        <v>2798.0969599999999</v>
      </c>
      <c r="H348" s="2">
        <f t="shared" si="9"/>
        <v>0.15999999999985448</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52865.65</v>
      </c>
      <c r="D351" s="1">
        <f>'PR-RAS'!E356</f>
        <v>0</v>
      </c>
      <c r="E351" s="1">
        <v>0</v>
      </c>
      <c r="F351" s="1">
        <v>0</v>
      </c>
      <c r="G351" s="2">
        <f t="shared" si="8"/>
        <v>18502.977500000001</v>
      </c>
      <c r="H351" s="2">
        <f t="shared" si="9"/>
        <v>0.34999999999854481</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52865.65</v>
      </c>
      <c r="D355" s="1">
        <f>'PR-RAS'!E360</f>
        <v>0</v>
      </c>
      <c r="E355" s="1">
        <v>0</v>
      </c>
      <c r="F355" s="1">
        <v>0</v>
      </c>
      <c r="G355" s="2">
        <f t="shared" si="8"/>
        <v>18714.4401</v>
      </c>
      <c r="H355" s="2">
        <f t="shared" si="9"/>
        <v>0.34999999999854481</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333548.45999999996</v>
      </c>
      <c r="D358" s="1">
        <f>'PR-RAS'!E363</f>
        <v>716624.79</v>
      </c>
      <c r="E358" s="1">
        <v>0</v>
      </c>
      <c r="F358" s="1">
        <v>0</v>
      </c>
      <c r="G358" s="2">
        <f t="shared" si="8"/>
        <v>630746.90027999994</v>
      </c>
      <c r="H358" s="2">
        <f t="shared" si="9"/>
        <v>0.66999999992549419</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319212.42</v>
      </c>
      <c r="D359" s="1">
        <f>'PR-RAS'!E364</f>
        <v>701968.48</v>
      </c>
      <c r="E359" s="1">
        <v>0</v>
      </c>
      <c r="F359" s="1">
        <v>0</v>
      </c>
      <c r="G359" s="2">
        <f t="shared" si="8"/>
        <v>616887.47803999996</v>
      </c>
      <c r="H359" s="2">
        <f t="shared" si="9"/>
        <v>0.8999999999650754</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97472.59</v>
      </c>
      <c r="D361" s="1">
        <f>'PR-RAS'!E366</f>
        <v>67524.05</v>
      </c>
      <c r="E361" s="1">
        <v>0</v>
      </c>
      <c r="F361" s="1">
        <v>0</v>
      </c>
      <c r="G361" s="2">
        <f t="shared" si="8"/>
        <v>83707.448399999994</v>
      </c>
      <c r="H361" s="2">
        <f t="shared" si="9"/>
        <v>0.46000000000640284</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41507.31</v>
      </c>
      <c r="E362" s="1">
        <v>0</v>
      </c>
      <c r="F362" s="1">
        <v>0</v>
      </c>
      <c r="G362" s="2">
        <f t="shared" si="8"/>
        <v>29968.277819999996</v>
      </c>
      <c r="H362" s="2">
        <f t="shared" si="9"/>
        <v>0.30999999999767169</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221739.83</v>
      </c>
      <c r="D363" s="1">
        <f>'PR-RAS'!E368</f>
        <v>592937.12</v>
      </c>
      <c r="E363" s="1">
        <v>0</v>
      </c>
      <c r="F363" s="1">
        <v>0</v>
      </c>
      <c r="G363" s="2">
        <f t="shared" si="8"/>
        <v>509556.29334000003</v>
      </c>
      <c r="H363" s="2">
        <f t="shared" si="9"/>
        <v>0.29000000000814907</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14336.04</v>
      </c>
      <c r="D364" s="1">
        <f>'PR-RAS'!E369</f>
        <v>14656.31</v>
      </c>
      <c r="E364" s="1">
        <v>0</v>
      </c>
      <c r="F364" s="1">
        <v>0</v>
      </c>
      <c r="G364" s="2">
        <f t="shared" si="8"/>
        <v>15844.463580000001</v>
      </c>
      <c r="H364" s="2">
        <f t="shared" si="9"/>
        <v>0.3500000000003638</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12217.45</v>
      </c>
      <c r="D365" s="1">
        <f>'PR-RAS'!E370</f>
        <v>3637.18</v>
      </c>
      <c r="E365" s="1">
        <v>0</v>
      </c>
      <c r="F365" s="1">
        <v>0</v>
      </c>
      <c r="G365" s="2">
        <f t="shared" si="8"/>
        <v>7095.0188400000006</v>
      </c>
      <c r="H365" s="2">
        <f t="shared" si="9"/>
        <v>0.63000000000056389</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1721.25</v>
      </c>
      <c r="E366" s="1">
        <v>0</v>
      </c>
      <c r="F366" s="1">
        <v>0</v>
      </c>
      <c r="G366" s="2">
        <f t="shared" si="8"/>
        <v>1256.5125</v>
      </c>
      <c r="H366" s="2">
        <f t="shared" si="9"/>
        <v>0.25</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1070.08</v>
      </c>
      <c r="D367" s="1">
        <f>'PR-RAS'!E372</f>
        <v>5</v>
      </c>
      <c r="E367" s="1">
        <v>0</v>
      </c>
      <c r="F367" s="1">
        <v>0</v>
      </c>
      <c r="G367" s="2">
        <f t="shared" si="8"/>
        <v>395.30927999999994</v>
      </c>
      <c r="H367" s="2">
        <f t="shared" si="9"/>
        <v>7.999999999992724E-2</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1048.51</v>
      </c>
      <c r="D371" s="1">
        <f>'PR-RAS'!E376</f>
        <v>9292.8799999999992</v>
      </c>
      <c r="E371" s="1">
        <v>0</v>
      </c>
      <c r="F371" s="1">
        <v>0</v>
      </c>
      <c r="G371" s="2">
        <f t="shared" si="8"/>
        <v>7264.6798999999992</v>
      </c>
      <c r="H371" s="2">
        <f t="shared" si="9"/>
        <v>0.61000000000080945</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11544.4</v>
      </c>
      <c r="D397" s="1">
        <f>'PR-RAS'!E402</f>
        <v>63352.3</v>
      </c>
      <c r="E397" s="1">
        <v>0</v>
      </c>
      <c r="F397" s="1">
        <v>0</v>
      </c>
      <c r="G397" s="2">
        <f t="shared" si="8"/>
        <v>54746.603999999999</v>
      </c>
      <c r="H397" s="2">
        <f t="shared" si="9"/>
        <v>0.70000000000254659</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11544.4</v>
      </c>
      <c r="D398" s="1">
        <f>'PR-RAS'!E403</f>
        <v>63352.3</v>
      </c>
      <c r="E398" s="1">
        <v>0</v>
      </c>
      <c r="F398" s="1">
        <v>0</v>
      </c>
      <c r="G398" s="2">
        <f t="shared" si="8"/>
        <v>54884.853000000003</v>
      </c>
      <c r="H398" s="2">
        <f t="shared" si="9"/>
        <v>0.70000000000254659</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386978.04000000004</v>
      </c>
      <c r="D403" s="1">
        <f>'PR-RAS'!E408</f>
        <v>768842.31</v>
      </c>
      <c r="E403" s="1">
        <v>0</v>
      </c>
      <c r="F403" s="1">
        <v>0</v>
      </c>
      <c r="G403" s="2">
        <f t="shared" si="8"/>
        <v>773714.38932000007</v>
      </c>
      <c r="H403" s="2">
        <f t="shared" si="9"/>
        <v>0.35000000009313226</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5146148.82</v>
      </c>
      <c r="D405" s="1">
        <f>'PR-RAS'!E410</f>
        <v>5321318.17</v>
      </c>
      <c r="E405" s="1">
        <v>0</v>
      </c>
      <c r="F405" s="1">
        <v>0</v>
      </c>
      <c r="G405" s="2">
        <f t="shared" si="8"/>
        <v>6378669.2046400001</v>
      </c>
      <c r="H405" s="2">
        <f t="shared" si="9"/>
        <v>0.34999999962747097</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23213.39</v>
      </c>
      <c r="D406" s="1">
        <f>'PR-RAS'!E411</f>
        <v>28644.89</v>
      </c>
      <c r="E406" s="1">
        <v>0</v>
      </c>
      <c r="F406" s="1">
        <v>0</v>
      </c>
      <c r="G406" s="2">
        <f t="shared" si="8"/>
        <v>32603.78385</v>
      </c>
      <c r="H406" s="2">
        <f t="shared" si="9"/>
        <v>0.5</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1691799.0999999999</v>
      </c>
      <c r="D407" s="1">
        <f>'PR-RAS'!E412</f>
        <v>2050766.33</v>
      </c>
      <c r="E407" s="1">
        <v>0</v>
      </c>
      <c r="F407" s="1">
        <v>0</v>
      </c>
      <c r="G407" s="2">
        <f t="shared" si="8"/>
        <v>2352092.6945600002</v>
      </c>
      <c r="H407" s="2">
        <f t="shared" si="9"/>
        <v>0.42999999993480742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1485984.81</v>
      </c>
      <c r="D408" s="1">
        <f>'PR-RAS'!E413</f>
        <v>1932919.1100000003</v>
      </c>
      <c r="E408" s="1">
        <v>0</v>
      </c>
      <c r="F408" s="1">
        <v>0</v>
      </c>
      <c r="G408" s="2">
        <f t="shared" si="8"/>
        <v>2178191.9732100004</v>
      </c>
      <c r="H408" s="2">
        <f t="shared" si="9"/>
        <v>0.30000000027939677</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205814.2899999998</v>
      </c>
      <c r="D409" s="1">
        <f>'PR-RAS'!E414</f>
        <v>117847.21999999974</v>
      </c>
      <c r="E409" s="1">
        <v>0</v>
      </c>
      <c r="F409" s="1">
        <v>0</v>
      </c>
      <c r="G409" s="2">
        <f t="shared" si="8"/>
        <v>180135.56183999969</v>
      </c>
      <c r="H409" s="2">
        <f t="shared" si="9"/>
        <v>0.50999999954365194</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93239.459999999963</v>
      </c>
      <c r="D411" s="1">
        <f>'PR-RAS'!E416</f>
        <v>299202.27000000048</v>
      </c>
      <c r="E411" s="1">
        <v>0</v>
      </c>
      <c r="F411" s="1">
        <v>0</v>
      </c>
      <c r="G411" s="2">
        <f t="shared" si="8"/>
        <v>283574.04000000039</v>
      </c>
      <c r="H411" s="2">
        <f t="shared" si="9"/>
        <v>0.73000000044703484</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55559.28</v>
      </c>
      <c r="D413" s="1">
        <f>'PR-RAS'!E418</f>
        <v>96480.35</v>
      </c>
      <c r="E413" s="1">
        <v>0</v>
      </c>
      <c r="F413" s="1">
        <v>0</v>
      </c>
      <c r="G413" s="2">
        <f t="shared" si="8"/>
        <v>102390.23176</v>
      </c>
      <c r="H413" s="2">
        <f t="shared" si="9"/>
        <v>0.63000000000465661</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1691799.0999999999</v>
      </c>
      <c r="D633" s="1">
        <f>'PR-RAS'!E639</f>
        <v>2050766.33</v>
      </c>
      <c r="E633" s="1">
        <v>0</v>
      </c>
      <c r="F633" s="1">
        <v>0</v>
      </c>
      <c r="G633" s="2">
        <f t="shared" si="10"/>
        <v>3661385.6723199999</v>
      </c>
      <c r="H633" s="2">
        <f t="shared" si="11"/>
        <v>0.42999999993480742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1485984.81</v>
      </c>
      <c r="D634" s="1">
        <f>'PR-RAS'!E640</f>
        <v>1932919.1100000003</v>
      </c>
      <c r="E634" s="1">
        <v>0</v>
      </c>
      <c r="F634" s="1">
        <v>0</v>
      </c>
      <c r="G634" s="2">
        <f t="shared" si="10"/>
        <v>3387703.977990001</v>
      </c>
      <c r="H634" s="2">
        <f t="shared" si="11"/>
        <v>0.30000000027939677</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205814.2899999998</v>
      </c>
      <c r="D635" s="1">
        <f>'PR-RAS'!E641</f>
        <v>117847.21999999974</v>
      </c>
      <c r="E635" s="1">
        <v>0</v>
      </c>
      <c r="F635" s="1">
        <v>0</v>
      </c>
      <c r="G635" s="2">
        <f t="shared" si="10"/>
        <v>279916.53481999954</v>
      </c>
      <c r="H635" s="2">
        <f t="shared" si="11"/>
        <v>0.50999999954365194</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93239.459999999963</v>
      </c>
      <c r="D637" s="1">
        <f>'PR-RAS'!E643</f>
        <v>299202.27000000048</v>
      </c>
      <c r="E637" s="1">
        <v>0</v>
      </c>
      <c r="F637" s="1">
        <v>0</v>
      </c>
      <c r="G637" s="2">
        <f t="shared" si="10"/>
        <v>439885.58400000061</v>
      </c>
      <c r="H637" s="2">
        <f t="shared" si="11"/>
        <v>0.73000000044703484</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299053.74999999977</v>
      </c>
      <c r="D639" s="1">
        <f>'PR-RAS'!E645</f>
        <v>417049.49000000022</v>
      </c>
      <c r="E639" s="1">
        <v>0</v>
      </c>
      <c r="F639" s="1">
        <v>0</v>
      </c>
      <c r="G639" s="2">
        <f t="shared" si="10"/>
        <v>722951.44174000015</v>
      </c>
      <c r="H639" s="2">
        <f t="shared" si="11"/>
        <v>0.74000000045634806</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17645.349999999999</v>
      </c>
      <c r="D641" s="1">
        <f>'PR-RAS'!E647</f>
        <v>23211.62</v>
      </c>
      <c r="E641" s="1">
        <v>0</v>
      </c>
      <c r="F641" s="1">
        <v>0</v>
      </c>
      <c r="G641" s="2">
        <f t="shared" si="10"/>
        <v>41003.897599999997</v>
      </c>
      <c r="H641" s="2">
        <f t="shared" si="11"/>
        <v>0.72999999999956344</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108701.74</v>
      </c>
      <c r="D642" s="1">
        <f>'PR-RAS'!E649</f>
        <v>313532.65999999997</v>
      </c>
      <c r="E642" s="1">
        <v>0</v>
      </c>
      <c r="F642" s="1">
        <v>0</v>
      </c>
      <c r="G642" s="2">
        <f t="shared" si="10"/>
        <v>471626.68545999995</v>
      </c>
      <c r="H642" s="2">
        <f t="shared" si="11"/>
        <v>0.60000000002037268</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1966073.8</v>
      </c>
      <c r="D643" s="1">
        <f>'PR-RAS'!E650</f>
        <v>2456069.9300000002</v>
      </c>
      <c r="E643" s="1">
        <v>0</v>
      </c>
      <c r="F643" s="1">
        <v>0</v>
      </c>
      <c r="G643" s="2">
        <f t="shared" si="10"/>
        <v>4415813.1697200006</v>
      </c>
      <c r="H643" s="2">
        <f t="shared" si="11"/>
        <v>0.26999999978579581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1761242.53</v>
      </c>
      <c r="D644" s="1">
        <f>'PR-RAS'!E651</f>
        <v>2334669.6</v>
      </c>
      <c r="E644" s="1">
        <v>0</v>
      </c>
      <c r="F644" s="1">
        <v>0</v>
      </c>
      <c r="G644" s="2">
        <f t="shared" si="10"/>
        <v>4134864.0523900003</v>
      </c>
      <c r="H644" s="2">
        <f t="shared" si="11"/>
        <v>0.86999999987892807</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313533.01</v>
      </c>
      <c r="D645" s="1">
        <f>'PR-RAS'!E652</f>
        <v>434932.99000000022</v>
      </c>
      <c r="E645" s="1">
        <v>0</v>
      </c>
      <c r="F645" s="1">
        <v>0</v>
      </c>
      <c r="G645" s="2">
        <f t="shared" si="10"/>
        <v>762108.94956000033</v>
      </c>
      <c r="H645" s="2">
        <f t="shared" si="11"/>
        <v>1.9999999785795808E-2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6</v>
      </c>
      <c r="D646" s="1">
        <f>'PR-RAS'!E653</f>
        <v>6</v>
      </c>
      <c r="E646" s="1">
        <v>0</v>
      </c>
      <c r="F646" s="1">
        <v>0</v>
      </c>
      <c r="G646" s="2">
        <f t="shared" si="10"/>
        <v>11.61</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22</v>
      </c>
      <c r="D647" s="1">
        <f>'PR-RAS'!E654</f>
        <v>26</v>
      </c>
      <c r="E647" s="1">
        <v>0</v>
      </c>
      <c r="F647" s="1">
        <v>0</v>
      </c>
      <c r="G647" s="2">
        <f t="shared" si="10"/>
        <v>47.804000000000002</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6</v>
      </c>
      <c r="D648" s="1">
        <f>'PR-RAS'!E655</f>
        <v>6</v>
      </c>
      <c r="E648" s="1">
        <v>0</v>
      </c>
      <c r="F648" s="1">
        <v>0</v>
      </c>
      <c r="G648" s="2">
        <f t="shared" si="10"/>
        <v>11.646000000000001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18</v>
      </c>
      <c r="D649" s="1">
        <f>'PR-RAS'!E656</f>
        <v>22</v>
      </c>
      <c r="E649" s="1">
        <v>0</v>
      </c>
      <c r="F649" s="1">
        <v>0</v>
      </c>
      <c r="G649" s="2">
        <f t="shared" si="10"/>
        <v>40.176000000000002</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641468.30000000005</v>
      </c>
      <c r="D654" s="1">
        <f>'PR-RAS'!E661</f>
        <v>634680</v>
      </c>
      <c r="E654" s="1">
        <v>0</v>
      </c>
      <c r="F654" s="1">
        <v>0</v>
      </c>
      <c r="G654" s="2">
        <f t="shared" si="10"/>
        <v>1247770.8799000001</v>
      </c>
      <c r="H654" s="2">
        <f t="shared" si="11"/>
        <v>0.30000000004656613</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573.36</v>
      </c>
      <c r="D655" s="1">
        <f>'PR-RAS'!E662</f>
        <v>828.19</v>
      </c>
      <c r="E655" s="1">
        <v>0</v>
      </c>
      <c r="F655" s="1">
        <v>0</v>
      </c>
      <c r="G655" s="2">
        <f t="shared" si="10"/>
        <v>1458.2499600000001</v>
      </c>
      <c r="H655" s="2">
        <f t="shared" si="11"/>
        <v>0.55000000000006821</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213613.4</v>
      </c>
      <c r="D658" s="1">
        <f>'PR-RAS'!E665</f>
        <v>442853.73</v>
      </c>
      <c r="E658" s="1">
        <v>0</v>
      </c>
      <c r="F658" s="1">
        <v>0</v>
      </c>
      <c r="G658" s="2">
        <f t="shared" si="10"/>
        <v>722253.80501999997</v>
      </c>
      <c r="H658" s="2">
        <f t="shared" si="11"/>
        <v>0.67000000001280569</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8951.51</v>
      </c>
      <c r="D662" s="1">
        <f>'PR-RAS'!E669</f>
        <v>7736.2</v>
      </c>
      <c r="E662" s="1">
        <v>0</v>
      </c>
      <c r="F662" s="1">
        <v>0</v>
      </c>
      <c r="G662" s="2">
        <f t="shared" si="10"/>
        <v>16144.204510000001</v>
      </c>
      <c r="H662" s="2">
        <f t="shared" si="11"/>
        <v>0.68999999999959982</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3464.07</v>
      </c>
      <c r="D668" s="1">
        <f>'PR-RAS'!E675</f>
        <v>33721.199999999997</v>
      </c>
      <c r="E668" s="1">
        <v>0</v>
      </c>
      <c r="F668" s="1">
        <v>0</v>
      </c>
      <c r="G668" s="2">
        <f t="shared" si="10"/>
        <v>47294.615490000004</v>
      </c>
      <c r="H668" s="2">
        <f t="shared" si="11"/>
        <v>0.26999999999725333</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73187.960000000006</v>
      </c>
      <c r="D703" s="1">
        <f>'PR-RAS'!E710</f>
        <v>96744.55</v>
      </c>
      <c r="E703" s="1">
        <v>0</v>
      </c>
      <c r="F703" s="1">
        <v>0</v>
      </c>
      <c r="G703" s="2">
        <f t="shared" si="10"/>
        <v>187207.29611999998</v>
      </c>
      <c r="H703" s="2">
        <f t="shared" si="11"/>
        <v>0.48999999999068677</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6254.1</v>
      </c>
      <c r="E709" s="1">
        <v>0</v>
      </c>
      <c r="F709" s="1">
        <v>0</v>
      </c>
      <c r="G709" s="2">
        <f t="shared" si="10"/>
        <v>8855.8055999999997</v>
      </c>
      <c r="H709" s="2">
        <f t="shared" si="11"/>
        <v>0.1000000000003638</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398.17</v>
      </c>
      <c r="E710" s="1">
        <v>0</v>
      </c>
      <c r="F710" s="1">
        <v>0</v>
      </c>
      <c r="G710" s="2">
        <f t="shared" si="10"/>
        <v>564.60505999999998</v>
      </c>
      <c r="H710" s="2">
        <f t="shared" si="11"/>
        <v>0.17000000000001592</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12579.63</v>
      </c>
      <c r="D711" s="1">
        <f>'PR-RAS'!E718</f>
        <v>15384.76</v>
      </c>
      <c r="E711" s="1">
        <v>0</v>
      </c>
      <c r="F711" s="1">
        <v>0</v>
      </c>
      <c r="G711" s="2">
        <f t="shared" si="10"/>
        <v>30777.896499999999</v>
      </c>
      <c r="H711" s="2">
        <f t="shared" si="11"/>
        <v>0.61000000000058208</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1482.92</v>
      </c>
      <c r="D713" s="1">
        <f>'PR-RAS'!E720</f>
        <v>1637.44</v>
      </c>
      <c r="E713" s="1">
        <v>0</v>
      </c>
      <c r="F713" s="1">
        <v>0</v>
      </c>
      <c r="G713" s="2">
        <f t="shared" si="10"/>
        <v>3387.5536000000002</v>
      </c>
      <c r="H713" s="2">
        <f t="shared" si="11"/>
        <v>0.51999999999998181</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5913.5</v>
      </c>
      <c r="D715" s="1">
        <f>'PR-RAS'!E722</f>
        <v>5013.68</v>
      </c>
      <c r="E715" s="1">
        <v>0</v>
      </c>
      <c r="F715" s="1">
        <v>0</v>
      </c>
      <c r="G715" s="2">
        <f t="shared" si="10"/>
        <v>11381.77404</v>
      </c>
      <c r="H715" s="2">
        <f t="shared" si="11"/>
        <v>0.81999999999970896</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5619.91</v>
      </c>
      <c r="D718" s="1">
        <f>'PR-RAS'!E725</f>
        <v>5699.59</v>
      </c>
      <c r="E718" s="1">
        <v>0</v>
      </c>
      <c r="F718" s="1">
        <v>0</v>
      </c>
      <c r="G718" s="2">
        <f t="shared" si="10"/>
        <v>12202.687529999999</v>
      </c>
      <c r="H718" s="2">
        <f t="shared" si="11"/>
        <v>0.5</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1855.03</v>
      </c>
      <c r="D719" s="1">
        <f>'PR-RAS'!E726</f>
        <v>2003.92</v>
      </c>
      <c r="E719" s="1">
        <v>0</v>
      </c>
      <c r="F719" s="1">
        <v>0</v>
      </c>
      <c r="G719" s="2">
        <f t="shared" si="10"/>
        <v>4209.5406599999997</v>
      </c>
      <c r="H719" s="2">
        <f t="shared" si="11"/>
        <v>0.10999999999989996</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1858.12</v>
      </c>
      <c r="D752" s="1">
        <f>'PR-RAS'!E759</f>
        <v>4405.3</v>
      </c>
      <c r="E752" s="1">
        <v>0</v>
      </c>
      <c r="F752" s="1">
        <v>0</v>
      </c>
      <c r="G752" s="2">
        <f t="shared" si="10"/>
        <v>8012.2087200000005</v>
      </c>
      <c r="H752" s="2">
        <f t="shared" si="11"/>
        <v>0.42000000000007276</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29251.02</v>
      </c>
      <c r="D753" s="1">
        <f>'PR-RAS'!E760</f>
        <v>26132.82</v>
      </c>
      <c r="E753" s="1">
        <v>0</v>
      </c>
      <c r="F753" s="1">
        <v>0</v>
      </c>
      <c r="G753" s="2">
        <f t="shared" si="10"/>
        <v>61300.528320000005</v>
      </c>
      <c r="H753" s="2">
        <f t="shared" si="11"/>
        <v>0.2000000000007276</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2969.4</v>
      </c>
      <c r="E755" s="1">
        <v>0</v>
      </c>
      <c r="F755" s="1">
        <v>0</v>
      </c>
      <c r="G755" s="2">
        <f t="shared" si="10"/>
        <v>4477.8552</v>
      </c>
      <c r="H755" s="2">
        <f t="shared" si="11"/>
        <v>0.40000000000009095</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19141.599999999999</v>
      </c>
      <c r="D767" s="1">
        <f>'PR-RAS'!E774</f>
        <v>6890.01</v>
      </c>
      <c r="E767" s="1">
        <v>0</v>
      </c>
      <c r="F767" s="1">
        <v>0</v>
      </c>
      <c r="G767" s="2">
        <f t="shared" si="10"/>
        <v>25217.960919999998</v>
      </c>
      <c r="H767" s="2">
        <f t="shared" si="11"/>
        <v>0.41000000000167347</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8958.7900000000009</v>
      </c>
      <c r="D809" s="1">
        <f>'PR-RAS'!E816</f>
        <v>7755.12</v>
      </c>
      <c r="E809" s="1">
        <v>0</v>
      </c>
      <c r="F809" s="1">
        <v>0</v>
      </c>
      <c r="G809" s="2">
        <f t="shared" si="10"/>
        <v>19770.97624</v>
      </c>
      <c r="H809" s="2">
        <f t="shared" si="11"/>
        <v>0.32999999999901775</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17917.580000000002</v>
      </c>
      <c r="D812" s="1">
        <f>'PR-RAS'!E819</f>
        <v>17000</v>
      </c>
      <c r="E812" s="1">
        <v>0</v>
      </c>
      <c r="F812" s="1">
        <v>0</v>
      </c>
      <c r="G812" s="2">
        <f t="shared" si="18"/>
        <v>42105.157380000004</v>
      </c>
      <c r="H812" s="2">
        <f t="shared" si="19"/>
        <v>0.41999999999825377</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11546.88</v>
      </c>
      <c r="D814" s="1">
        <f>'PR-RAS'!E821</f>
        <v>7451.64</v>
      </c>
      <c r="E814" s="1">
        <v>0</v>
      </c>
      <c r="F814" s="1">
        <v>0</v>
      </c>
      <c r="G814" s="2">
        <f t="shared" si="18"/>
        <v>21503.980079999998</v>
      </c>
      <c r="H814" s="2">
        <f t="shared" si="19"/>
        <v>0.48000000000047294</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7209.92</v>
      </c>
      <c r="D817" s="1">
        <f>'PR-RAS'!E824</f>
        <v>7323.64</v>
      </c>
      <c r="E817" s="1">
        <v>0</v>
      </c>
      <c r="F817" s="1">
        <v>0</v>
      </c>
      <c r="G817" s="2">
        <f t="shared" si="18"/>
        <v>17835.475200000001</v>
      </c>
      <c r="H817" s="2">
        <f t="shared" si="19"/>
        <v>0.43999999999959982</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39162.79</v>
      </c>
      <c r="D823" s="1">
        <f>'PR-RAS'!E830</f>
        <v>37033.21</v>
      </c>
      <c r="E823" s="1">
        <v>0</v>
      </c>
      <c r="F823" s="1">
        <v>0</v>
      </c>
      <c r="G823" s="2">
        <f t="shared" si="18"/>
        <v>93074.410619999995</v>
      </c>
      <c r="H823" s="2">
        <f t="shared" si="19"/>
        <v>0.41999999999825377</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5837034.5000000009</v>
      </c>
      <c r="D984" s="6">
        <f>BILANCA!E6</f>
        <v>6653974.1199999992</v>
      </c>
      <c r="E984" s="6">
        <v>0</v>
      </c>
      <c r="F984" s="6">
        <v>0</v>
      </c>
      <c r="G984" s="7">
        <f t="shared" ref="G984:G1241" si="22">B984/1000*C984+B984/500*D984</f>
        <v>19144.982739999999</v>
      </c>
      <c r="H984" s="7">
        <f t="shared" si="19"/>
        <v>0.61999999824911356</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5183922.3400000008</v>
      </c>
      <c r="D985" s="1">
        <f>BILANCA!E7</f>
        <v>5832843.5799999991</v>
      </c>
      <c r="E985" s="1">
        <v>0</v>
      </c>
      <c r="F985" s="1">
        <v>0</v>
      </c>
      <c r="G985" s="2">
        <f t="shared" si="22"/>
        <v>33699.218999999997</v>
      </c>
      <c r="H985" s="2">
        <f t="shared" si="19"/>
        <v>0.76000000163912773</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641229.28</v>
      </c>
      <c r="D986" s="1">
        <f>BILANCA!E8</f>
        <v>642225.27</v>
      </c>
      <c r="E986" s="1">
        <v>0</v>
      </c>
      <c r="F986" s="1">
        <v>0</v>
      </c>
      <c r="G986" s="2">
        <f t="shared" si="22"/>
        <v>5777.03946</v>
      </c>
      <c r="H986" s="2">
        <f t="shared" si="19"/>
        <v>0.55000000004656613</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641229.28</v>
      </c>
      <c r="D987" s="1">
        <f>BILANCA!E9</f>
        <v>642225.27</v>
      </c>
      <c r="E987" s="1">
        <v>0</v>
      </c>
      <c r="F987" s="1">
        <v>0</v>
      </c>
      <c r="G987" s="2">
        <f t="shared" si="22"/>
        <v>7702.7192800000003</v>
      </c>
      <c r="H987" s="2">
        <f t="shared" si="19"/>
        <v>0.55000000004656613</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3527100.1500000004</v>
      </c>
      <c r="D990" s="1">
        <f>BILANCA!E12</f>
        <v>3770441.67</v>
      </c>
      <c r="E990" s="1">
        <v>0</v>
      </c>
      <c r="F990" s="1">
        <v>0</v>
      </c>
      <c r="G990" s="2">
        <f t="shared" si="22"/>
        <v>77475.884430000006</v>
      </c>
      <c r="H990" s="2">
        <f t="shared" si="19"/>
        <v>0.48000000044703484</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3449638.8200000003</v>
      </c>
      <c r="D991" s="1">
        <f>BILANCA!E13</f>
        <v>3703197.14</v>
      </c>
      <c r="E991" s="1">
        <v>0</v>
      </c>
      <c r="F991" s="1">
        <v>0</v>
      </c>
      <c r="G991" s="2">
        <f t="shared" si="22"/>
        <v>86848.264800000004</v>
      </c>
      <c r="H991" s="2">
        <f t="shared" si="19"/>
        <v>0.31999999983236194</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1710714.77</v>
      </c>
      <c r="D993" s="1">
        <f>BILANCA!E15</f>
        <v>1850869.66</v>
      </c>
      <c r="E993" s="1">
        <v>0</v>
      </c>
      <c r="F993" s="1">
        <v>0</v>
      </c>
      <c r="G993" s="2">
        <f t="shared" si="22"/>
        <v>54124.5409</v>
      </c>
      <c r="H993" s="2">
        <f t="shared" si="19"/>
        <v>0.57000000006519258</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1363633.33</v>
      </c>
      <c r="D994" s="1">
        <f>BILANCA!E16</f>
        <v>1405140.64</v>
      </c>
      <c r="E994" s="1">
        <v>0</v>
      </c>
      <c r="F994" s="1">
        <v>0</v>
      </c>
      <c r="G994" s="2">
        <f t="shared" si="22"/>
        <v>45913.060709999998</v>
      </c>
      <c r="H994" s="2">
        <f t="shared" si="19"/>
        <v>0.69000000017695129</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1033775.35</v>
      </c>
      <c r="D995" s="1">
        <f>BILANCA!E17</f>
        <v>1222850.2</v>
      </c>
      <c r="E995" s="1">
        <v>0</v>
      </c>
      <c r="F995" s="1">
        <v>0</v>
      </c>
      <c r="G995" s="2">
        <f t="shared" si="22"/>
        <v>41753.709000000003</v>
      </c>
      <c r="H995" s="2">
        <f t="shared" si="19"/>
        <v>0.54999999993015081</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658484.63</v>
      </c>
      <c r="D996" s="1">
        <f>BILANCA!E18</f>
        <v>775663.36</v>
      </c>
      <c r="E996" s="1">
        <v>0</v>
      </c>
      <c r="F996" s="1">
        <v>0</v>
      </c>
      <c r="G996" s="2">
        <f t="shared" si="22"/>
        <v>28727.547549999996</v>
      </c>
      <c r="H996" s="2">
        <f t="shared" si="19"/>
        <v>0.72999999998137355</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73374.22</v>
      </c>
      <c r="D997" s="1">
        <f>BILANCA!E19</f>
        <v>65102.989999999991</v>
      </c>
      <c r="E997" s="1">
        <v>0</v>
      </c>
      <c r="F997" s="1">
        <v>0</v>
      </c>
      <c r="G997" s="2">
        <f t="shared" si="22"/>
        <v>2850.1228000000001</v>
      </c>
      <c r="H997" s="2">
        <f t="shared" si="19"/>
        <v>0.23000000001047738</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54728.59</v>
      </c>
      <c r="D998" s="1">
        <f>BILANCA!E20</f>
        <v>58723.45</v>
      </c>
      <c r="E998" s="1">
        <v>0</v>
      </c>
      <c r="F998" s="1">
        <v>0</v>
      </c>
      <c r="G998" s="2">
        <f t="shared" si="22"/>
        <v>2582.6323499999999</v>
      </c>
      <c r="H998" s="2">
        <f t="shared" si="19"/>
        <v>0.86000000000058208</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1248.52</v>
      </c>
      <c r="D999" s="1">
        <f>BILANCA!E21</f>
        <v>2482.6999999999998</v>
      </c>
      <c r="E999" s="1">
        <v>0</v>
      </c>
      <c r="F999" s="1">
        <v>0</v>
      </c>
      <c r="G999" s="2">
        <f t="shared" si="22"/>
        <v>99.422719999999998</v>
      </c>
      <c r="H999" s="2">
        <f t="shared" si="19"/>
        <v>0.78000000000020009</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3780.23</v>
      </c>
      <c r="D1000" s="1">
        <f>BILANCA!E22</f>
        <v>3785.24</v>
      </c>
      <c r="E1000" s="1">
        <v>0</v>
      </c>
      <c r="F1000" s="1">
        <v>0</v>
      </c>
      <c r="G1000" s="2">
        <f t="shared" si="22"/>
        <v>192.96207000000001</v>
      </c>
      <c r="H1000" s="2">
        <f t="shared" si="19"/>
        <v>0.46999999999979991</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225.63</v>
      </c>
      <c r="D1003" s="1">
        <f>BILANCA!E25</f>
        <v>225.63</v>
      </c>
      <c r="E1003" s="1">
        <v>0</v>
      </c>
      <c r="F1003" s="1">
        <v>0</v>
      </c>
      <c r="G1003" s="2">
        <f t="shared" si="22"/>
        <v>13.537800000000001</v>
      </c>
      <c r="H1003" s="2">
        <f t="shared" si="19"/>
        <v>0.74000000000000909</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114103.19</v>
      </c>
      <c r="D1004" s="1">
        <f>BILANCA!E26</f>
        <v>121665.63</v>
      </c>
      <c r="E1004" s="1">
        <v>0</v>
      </c>
      <c r="F1004" s="1">
        <v>0</v>
      </c>
      <c r="G1004" s="2">
        <f t="shared" si="22"/>
        <v>7506.123450000001</v>
      </c>
      <c r="H1004" s="2">
        <f t="shared" si="19"/>
        <v>0.55999999999767169</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100711.94</v>
      </c>
      <c r="D1006" s="1">
        <f>BILANCA!E28</f>
        <v>121779.66</v>
      </c>
      <c r="E1006" s="1">
        <v>0</v>
      </c>
      <c r="F1006" s="1">
        <v>0</v>
      </c>
      <c r="G1006" s="2">
        <f t="shared" si="22"/>
        <v>7918.2389800000001</v>
      </c>
      <c r="H1006" s="2">
        <f t="shared" si="19"/>
        <v>0.39999999999417923</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319.83999999999651</v>
      </c>
      <c r="D1007" s="1">
        <f>BILANCA!E29</f>
        <v>94.07999999999447</v>
      </c>
      <c r="E1007" s="1">
        <v>0</v>
      </c>
      <c r="F1007" s="1">
        <v>0</v>
      </c>
      <c r="G1007" s="2">
        <f t="shared" si="22"/>
        <v>12.19199999999965</v>
      </c>
      <c r="H1007" s="2">
        <f t="shared" si="19"/>
        <v>0.23999999999796273</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52816.2</v>
      </c>
      <c r="D1008" s="1">
        <f>BILANCA!E30</f>
        <v>52816.2</v>
      </c>
      <c r="E1008" s="1">
        <v>0</v>
      </c>
      <c r="F1008" s="1">
        <v>0</v>
      </c>
      <c r="G1008" s="2">
        <f t="shared" si="22"/>
        <v>3961.2150000000001</v>
      </c>
      <c r="H1008" s="2">
        <f t="shared" si="19"/>
        <v>0.39999999999417923</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52496.36</v>
      </c>
      <c r="D1012" s="1">
        <f>BILANCA!E34</f>
        <v>52722.12</v>
      </c>
      <c r="E1012" s="1">
        <v>0</v>
      </c>
      <c r="F1012" s="1">
        <v>0</v>
      </c>
      <c r="G1012" s="2">
        <f t="shared" si="22"/>
        <v>4580.2774000000009</v>
      </c>
      <c r="H1012" s="2">
        <f t="shared" si="19"/>
        <v>0.48000000000320142</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455.65000000000009</v>
      </c>
      <c r="D1019" s="1">
        <f>BILANCA!E41</f>
        <v>330.53</v>
      </c>
      <c r="E1019" s="1">
        <v>0</v>
      </c>
      <c r="F1019" s="1">
        <v>0</v>
      </c>
      <c r="G1019" s="2">
        <f t="shared" si="22"/>
        <v>40.201560000000001</v>
      </c>
      <c r="H1019" s="2">
        <f t="shared" si="19"/>
        <v>0.81999999999993634</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1642.99</v>
      </c>
      <c r="D1020" s="1">
        <f>BILANCA!E42</f>
        <v>1583.27</v>
      </c>
      <c r="E1020" s="1">
        <v>0</v>
      </c>
      <c r="F1020" s="1">
        <v>0</v>
      </c>
      <c r="G1020" s="2">
        <f t="shared" si="22"/>
        <v>177.95260999999999</v>
      </c>
      <c r="H1020" s="2">
        <f t="shared" si="19"/>
        <v>0.27999999999997272</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1187.3399999999999</v>
      </c>
      <c r="D1022" s="1">
        <f>BILANCA!E44</f>
        <v>1252.74</v>
      </c>
      <c r="E1022" s="1">
        <v>0</v>
      </c>
      <c r="F1022" s="1">
        <v>0</v>
      </c>
      <c r="G1022" s="2">
        <f t="shared" si="22"/>
        <v>144.01997999999998</v>
      </c>
      <c r="H1022" s="2">
        <f t="shared" si="19"/>
        <v>0.59999999999990905</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3311.6199999999953</v>
      </c>
      <c r="D1023" s="1">
        <f>BILANCA!E45</f>
        <v>1716.929999999993</v>
      </c>
      <c r="E1023" s="1">
        <v>0</v>
      </c>
      <c r="F1023" s="1">
        <v>0</v>
      </c>
      <c r="G1023" s="2">
        <f t="shared" si="22"/>
        <v>269.81919999999928</v>
      </c>
      <c r="H1023" s="2">
        <f t="shared" si="19"/>
        <v>0.45000000001164153</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20956.599999999999</v>
      </c>
      <c r="D1025" s="1">
        <f>BILANCA!E47</f>
        <v>20956.599999999999</v>
      </c>
      <c r="E1025" s="1">
        <v>0</v>
      </c>
      <c r="F1025" s="1">
        <v>0</v>
      </c>
      <c r="G1025" s="2">
        <f t="shared" si="22"/>
        <v>2640.5315999999998</v>
      </c>
      <c r="H1025" s="2">
        <f t="shared" si="19"/>
        <v>0.80000000000291038</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40580.99</v>
      </c>
      <c r="D1027" s="1">
        <f>BILANCA!E49</f>
        <v>40580.99</v>
      </c>
      <c r="E1027" s="1">
        <v>0</v>
      </c>
      <c r="F1027" s="1">
        <v>0</v>
      </c>
      <c r="G1027" s="2">
        <f t="shared" si="22"/>
        <v>5356.6906799999997</v>
      </c>
      <c r="H1027" s="2">
        <f t="shared" si="19"/>
        <v>2.0000000004074536E-2</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58225.97</v>
      </c>
      <c r="D1028" s="1">
        <f>BILANCA!E50</f>
        <v>59820.66</v>
      </c>
      <c r="E1028" s="1">
        <v>0</v>
      </c>
      <c r="F1028" s="1">
        <v>0</v>
      </c>
      <c r="G1028" s="2">
        <f t="shared" si="22"/>
        <v>8004.0280500000008</v>
      </c>
      <c r="H1028" s="2">
        <f t="shared" si="19"/>
        <v>0.36999999999534339</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23582.5</v>
      </c>
      <c r="D1032" s="1">
        <f>BILANCA!E54</f>
        <v>27457.360000000001</v>
      </c>
      <c r="E1032" s="1">
        <v>0</v>
      </c>
      <c r="F1032" s="1">
        <v>0</v>
      </c>
      <c r="G1032" s="2">
        <f t="shared" si="22"/>
        <v>3846.3637800000001</v>
      </c>
      <c r="H1032" s="2">
        <f t="shared" si="19"/>
        <v>0.86000000000058208</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23582.5</v>
      </c>
      <c r="D1033" s="1">
        <f>BILANCA!E55</f>
        <v>27457.360000000001</v>
      </c>
      <c r="E1033" s="1">
        <v>0</v>
      </c>
      <c r="F1033" s="1">
        <v>0</v>
      </c>
      <c r="G1033" s="2">
        <f t="shared" si="22"/>
        <v>3924.8610000000003</v>
      </c>
      <c r="H1033" s="2">
        <f t="shared" si="19"/>
        <v>0.86000000000058208</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1015592.91</v>
      </c>
      <c r="D1034" s="1">
        <f>BILANCA!E56</f>
        <v>1420176.64</v>
      </c>
      <c r="E1034" s="1">
        <v>0</v>
      </c>
      <c r="F1034" s="1">
        <v>0</v>
      </c>
      <c r="G1034" s="2">
        <f t="shared" si="22"/>
        <v>196653.25568999996</v>
      </c>
      <c r="H1034" s="2">
        <f t="shared" si="19"/>
        <v>0.45000000006984919</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1015592.91</v>
      </c>
      <c r="D1035" s="1">
        <f>BILANCA!E57</f>
        <v>1420176.64</v>
      </c>
      <c r="E1035" s="1">
        <v>0</v>
      </c>
      <c r="F1035" s="1">
        <v>0</v>
      </c>
      <c r="G1035" s="2">
        <f t="shared" si="22"/>
        <v>200509.20187999998</v>
      </c>
      <c r="H1035" s="2">
        <f t="shared" si="19"/>
        <v>0.45000000006984919</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653112.16</v>
      </c>
      <c r="D1046" s="1">
        <f>BILANCA!E68</f>
        <v>821130.54</v>
      </c>
      <c r="E1046" s="1">
        <v>0</v>
      </c>
      <c r="F1046" s="1">
        <v>0</v>
      </c>
      <c r="G1046" s="2">
        <f t="shared" si="22"/>
        <v>144608.51412000001</v>
      </c>
      <c r="H1046" s="2">
        <f t="shared" si="19"/>
        <v>0.61999999999534339</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313533.01</v>
      </c>
      <c r="D1047" s="1">
        <f>BILANCA!E69</f>
        <v>434932.99</v>
      </c>
      <c r="E1047" s="1">
        <v>0</v>
      </c>
      <c r="F1047" s="1">
        <v>0</v>
      </c>
      <c r="G1047" s="2">
        <f t="shared" si="22"/>
        <v>75737.535360000009</v>
      </c>
      <c r="H1047" s="2">
        <f t="shared" si="19"/>
        <v>2.0000000018626451E-2</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313533.01</v>
      </c>
      <c r="D1048" s="1">
        <f>BILANCA!E70</f>
        <v>434932.99</v>
      </c>
      <c r="E1048" s="1">
        <v>0</v>
      </c>
      <c r="F1048" s="1">
        <v>0</v>
      </c>
      <c r="G1048" s="2">
        <f t="shared" si="22"/>
        <v>76920.934349999996</v>
      </c>
      <c r="H1048" s="2">
        <f t="shared" si="19"/>
        <v>2.0000000018626451E-2</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313533.01</v>
      </c>
      <c r="D1050" s="1">
        <f>BILANCA!E72</f>
        <v>434932.99</v>
      </c>
      <c r="E1050" s="1">
        <v>0</v>
      </c>
      <c r="F1050" s="1">
        <v>0</v>
      </c>
      <c r="G1050" s="2">
        <f t="shared" si="22"/>
        <v>79287.732329999999</v>
      </c>
      <c r="H1050" s="2">
        <f t="shared" si="19"/>
        <v>2.0000000018626451E-2</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172.39</v>
      </c>
      <c r="D1056" s="1">
        <f>BILANCA!E78</f>
        <v>303.43</v>
      </c>
      <c r="E1056" s="1">
        <v>0</v>
      </c>
      <c r="F1056" s="1">
        <v>0</v>
      </c>
      <c r="G1056" s="2">
        <f t="shared" si="22"/>
        <v>56.885249999999992</v>
      </c>
      <c r="H1056" s="2">
        <f t="shared" si="19"/>
        <v>0.81999999999999318</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162.94</v>
      </c>
      <c r="D1062" s="1">
        <f>BILANCA!E84</f>
        <v>0</v>
      </c>
      <c r="E1062" s="1">
        <v>0</v>
      </c>
      <c r="F1062" s="1">
        <v>0</v>
      </c>
      <c r="G1062" s="2">
        <f t="shared" si="22"/>
        <v>12.872260000000001</v>
      </c>
      <c r="H1062" s="2">
        <f t="shared" si="19"/>
        <v>6.0000000000002274E-2</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9.4499999999999993</v>
      </c>
      <c r="D1064" s="1">
        <f>BILANCA!E86</f>
        <v>303.43</v>
      </c>
      <c r="E1064" s="1">
        <v>0</v>
      </c>
      <c r="F1064" s="1">
        <v>0</v>
      </c>
      <c r="G1064" s="2">
        <f t="shared" si="22"/>
        <v>49.921110000000006</v>
      </c>
      <c r="H1064" s="2">
        <f t="shared" si="19"/>
        <v>0.88000000000000611</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266202.14</v>
      </c>
      <c r="D1112" s="1">
        <f>BILANCA!E134</f>
        <v>266202.14</v>
      </c>
      <c r="E1112" s="1">
        <v>0</v>
      </c>
      <c r="F1112" s="1">
        <v>0</v>
      </c>
      <c r="G1112" s="2">
        <f t="shared" si="22"/>
        <v>103020.22818000001</v>
      </c>
      <c r="H1112" s="2">
        <f t="shared" si="23"/>
        <v>0.28000000002793968</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266202.14</v>
      </c>
      <c r="D1113" s="1">
        <f>BILANCA!E135</f>
        <v>266202.14</v>
      </c>
      <c r="E1113" s="1">
        <v>0</v>
      </c>
      <c r="F1113" s="1">
        <v>0</v>
      </c>
      <c r="G1113" s="2">
        <f t="shared" si="22"/>
        <v>103818.8346</v>
      </c>
      <c r="H1113" s="2">
        <f t="shared" si="23"/>
        <v>0.28000000002793968</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266202.14</v>
      </c>
      <c r="D1117" s="1">
        <f>BILANCA!E139</f>
        <v>266202.14</v>
      </c>
      <c r="E1117" s="1">
        <v>0</v>
      </c>
      <c r="F1117" s="1">
        <v>0</v>
      </c>
      <c r="G1117" s="2">
        <f t="shared" si="22"/>
        <v>107013.26028000002</v>
      </c>
      <c r="H1117" s="2">
        <f t="shared" si="23"/>
        <v>0.28000000002793968</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32345.89</v>
      </c>
      <c r="D1124" s="1">
        <f>BILANCA!E146</f>
        <v>67835.47</v>
      </c>
      <c r="E1124" s="1">
        <v>0</v>
      </c>
      <c r="F1124" s="1">
        <v>0</v>
      </c>
      <c r="G1124" s="2">
        <f t="shared" si="22"/>
        <v>23690.373029999999</v>
      </c>
      <c r="H1124" s="2">
        <f t="shared" si="23"/>
        <v>0.58000000000174623</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6885.7</v>
      </c>
      <c r="D1125" s="1">
        <f>BILANCA!E147</f>
        <v>7550.33</v>
      </c>
      <c r="E1125" s="1">
        <v>0</v>
      </c>
      <c r="F1125" s="1">
        <v>0</v>
      </c>
      <c r="G1125" s="2">
        <f t="shared" si="22"/>
        <v>3122.0631199999998</v>
      </c>
      <c r="H1125" s="2">
        <f t="shared" si="23"/>
        <v>0.63000000000010914</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1983.24</v>
      </c>
      <c r="D1136" s="1">
        <f>BILANCA!E158</f>
        <v>9797.59</v>
      </c>
      <c r="E1136" s="1">
        <v>0</v>
      </c>
      <c r="F1136" s="1">
        <v>0</v>
      </c>
      <c r="G1136" s="2">
        <f t="shared" si="22"/>
        <v>3301.4982599999998</v>
      </c>
      <c r="H1136" s="2">
        <f t="shared" si="23"/>
        <v>0.64999999999986358</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30442.51</v>
      </c>
      <c r="D1137" s="1">
        <f>BILANCA!E159</f>
        <v>57918.93</v>
      </c>
      <c r="E1137" s="1">
        <v>0</v>
      </c>
      <c r="F1137" s="1">
        <v>0</v>
      </c>
      <c r="G1137" s="2">
        <f t="shared" si="22"/>
        <v>22527.176979999997</v>
      </c>
      <c r="H1137" s="2">
        <f t="shared" si="23"/>
        <v>0.56000000000130967</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155.29</v>
      </c>
      <c r="D1138" s="1">
        <f>BILANCA!E160</f>
        <v>190.09</v>
      </c>
      <c r="E1138" s="1">
        <v>0</v>
      </c>
      <c r="F1138" s="1">
        <v>0</v>
      </c>
      <c r="G1138" s="2">
        <f t="shared" si="22"/>
        <v>82.99785</v>
      </c>
      <c r="H1138" s="2">
        <f t="shared" si="23"/>
        <v>0.37999999999999545</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7120.85</v>
      </c>
      <c r="D1141" s="1">
        <f>BILANCA!E163</f>
        <v>7621.47</v>
      </c>
      <c r="E1141" s="1">
        <v>0</v>
      </c>
      <c r="F1141" s="1">
        <v>0</v>
      </c>
      <c r="G1141" s="2">
        <f t="shared" si="22"/>
        <v>3533.4788200000003</v>
      </c>
      <c r="H1141" s="2">
        <f t="shared" si="23"/>
        <v>0.61999999999989086</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23213.379999999997</v>
      </c>
      <c r="D1142" s="1">
        <f>BILANCA!E164</f>
        <v>28644.89</v>
      </c>
      <c r="E1142" s="1">
        <v>0</v>
      </c>
      <c r="F1142" s="1">
        <v>0</v>
      </c>
      <c r="G1142" s="2">
        <f t="shared" si="22"/>
        <v>12800.00244</v>
      </c>
      <c r="H1142" s="2">
        <f t="shared" si="23"/>
        <v>0.48999999999796273</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20175.28</v>
      </c>
      <c r="D1143" s="1">
        <f>BILANCA!E165</f>
        <v>25301.03</v>
      </c>
      <c r="E1143" s="1">
        <v>0</v>
      </c>
      <c r="F1143" s="1">
        <v>0</v>
      </c>
      <c r="G1143" s="2">
        <f t="shared" si="22"/>
        <v>11324.374400000001</v>
      </c>
      <c r="H1143" s="2">
        <f t="shared" si="23"/>
        <v>0.30999999999767169</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3038.1</v>
      </c>
      <c r="D1144" s="1">
        <f>BILANCA!E166</f>
        <v>3343.86</v>
      </c>
      <c r="E1144" s="1">
        <v>0</v>
      </c>
      <c r="F1144" s="1">
        <v>0</v>
      </c>
      <c r="G1144" s="2">
        <f t="shared" si="22"/>
        <v>1565.8570200000001</v>
      </c>
      <c r="H1144" s="2">
        <f t="shared" si="23"/>
        <v>0.23999999999978172</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17645.349999999999</v>
      </c>
      <c r="D1148" s="1">
        <f>BILANCA!E170</f>
        <v>23211.62</v>
      </c>
      <c r="E1148" s="1">
        <v>0</v>
      </c>
      <c r="F1148" s="1">
        <v>0</v>
      </c>
      <c r="G1148" s="2">
        <f t="shared" si="22"/>
        <v>10571.317350000001</v>
      </c>
      <c r="H1148" s="2">
        <f t="shared" si="23"/>
        <v>0.72999999999956344</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17645.349999999999</v>
      </c>
      <c r="D1151" s="1">
        <f>BILANCA!E173</f>
        <v>23211.62</v>
      </c>
      <c r="E1151" s="1">
        <v>0</v>
      </c>
      <c r="F1151" s="1">
        <v>0</v>
      </c>
      <c r="G1151" s="2">
        <f t="shared" si="22"/>
        <v>10763.52312</v>
      </c>
      <c r="H1151" s="2">
        <f t="shared" si="23"/>
        <v>0.72999999999956344</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5837034.4999999991</v>
      </c>
      <c r="D1152" s="1">
        <f>BILANCA!E175</f>
        <v>6653974.1200000001</v>
      </c>
      <c r="E1152" s="1">
        <v>0</v>
      </c>
      <c r="F1152" s="1">
        <v>0</v>
      </c>
      <c r="G1152" s="2">
        <f t="shared" si="22"/>
        <v>3235502.0830600001</v>
      </c>
      <c r="H1152" s="2">
        <f t="shared" si="23"/>
        <v>0.62000000104308128</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32297.020000000004</v>
      </c>
      <c r="D1153" s="1">
        <f>BILANCA!E176</f>
        <v>41398.58</v>
      </c>
      <c r="E1153" s="1">
        <v>0</v>
      </c>
      <c r="F1153" s="1">
        <v>0</v>
      </c>
      <c r="G1153" s="2">
        <f t="shared" si="22"/>
        <v>19566.010600000001</v>
      </c>
      <c r="H1153" s="2">
        <f t="shared" si="23"/>
        <v>0.44000000000232831</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23271.570000000003</v>
      </c>
      <c r="D1154" s="1">
        <f>BILANCA!E177</f>
        <v>30806.9</v>
      </c>
      <c r="E1154" s="1">
        <v>0</v>
      </c>
      <c r="F1154" s="1">
        <v>0</v>
      </c>
      <c r="G1154" s="2">
        <f t="shared" si="22"/>
        <v>14515.398270000002</v>
      </c>
      <c r="H1154" s="2">
        <f t="shared" si="23"/>
        <v>0.52999999999519787</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17248.5</v>
      </c>
      <c r="D1155" s="1">
        <f>BILANCA!E178</f>
        <v>22347.62</v>
      </c>
      <c r="E1155" s="1">
        <v>0</v>
      </c>
      <c r="F1155" s="1">
        <v>0</v>
      </c>
      <c r="G1155" s="2">
        <f t="shared" si="22"/>
        <v>10654.323279999999</v>
      </c>
      <c r="H1155" s="2">
        <f t="shared" si="23"/>
        <v>0.88000000000101863</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5657.18</v>
      </c>
      <c r="D1156" s="1">
        <f>BILANCA!E179</f>
        <v>5117.54</v>
      </c>
      <c r="E1156" s="1">
        <v>0</v>
      </c>
      <c r="F1156" s="1">
        <v>0</v>
      </c>
      <c r="G1156" s="2">
        <f t="shared" si="22"/>
        <v>2749.3609799999999</v>
      </c>
      <c r="H1156" s="2">
        <f t="shared" si="23"/>
        <v>0.64000000000032742</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87.15</v>
      </c>
      <c r="D1157" s="1">
        <f>BILANCA!E180</f>
        <v>85.81</v>
      </c>
      <c r="E1157" s="1">
        <v>0</v>
      </c>
      <c r="F1157" s="1">
        <v>0</v>
      </c>
      <c r="G1157" s="2">
        <f t="shared" si="22"/>
        <v>45.025979999999997</v>
      </c>
      <c r="H1157" s="2">
        <f t="shared" si="23"/>
        <v>0.34000000000000341</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87.15</v>
      </c>
      <c r="D1160" s="1">
        <f>BILANCA!E183</f>
        <v>85.81</v>
      </c>
      <c r="E1160" s="1">
        <v>0</v>
      </c>
      <c r="F1160" s="1">
        <v>0</v>
      </c>
      <c r="G1160" s="2">
        <f t="shared" si="22"/>
        <v>45.802289999999999</v>
      </c>
      <c r="H1160" s="2">
        <f t="shared" si="23"/>
        <v>0.34000000000000341</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278.74</v>
      </c>
      <c r="D1165" s="1">
        <f>BILANCA!E188</f>
        <v>3255.93</v>
      </c>
      <c r="E1165" s="1">
        <v>0</v>
      </c>
      <c r="F1165" s="1">
        <v>0</v>
      </c>
      <c r="G1165" s="2">
        <f t="shared" si="22"/>
        <v>1235.8891999999998</v>
      </c>
      <c r="H1165" s="2">
        <f t="shared" si="23"/>
        <v>0.33000000000015461</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9025.4500000000007</v>
      </c>
      <c r="D1211" s="1">
        <f>BILANCA!E234</f>
        <v>10591.68</v>
      </c>
      <c r="E1211" s="1">
        <v>0</v>
      </c>
      <c r="F1211" s="1">
        <v>0</v>
      </c>
      <c r="G1211" s="2">
        <f t="shared" si="22"/>
        <v>6887.6086800000012</v>
      </c>
      <c r="H1211" s="2">
        <f t="shared" si="23"/>
        <v>0.77000000000043656</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9025.4500000000007</v>
      </c>
      <c r="D1213" s="1">
        <f>BILANCA!E236</f>
        <v>10591.68</v>
      </c>
      <c r="E1213" s="1">
        <v>0</v>
      </c>
      <c r="F1213" s="1">
        <v>0</v>
      </c>
      <c r="G1213" s="2">
        <f t="shared" si="22"/>
        <v>6948.0263000000004</v>
      </c>
      <c r="H1213" s="2">
        <f t="shared" si="23"/>
        <v>0.77000000000043656</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5804737.4799999995</v>
      </c>
      <c r="D1214" s="1">
        <f>BILANCA!E237</f>
        <v>6612575.54</v>
      </c>
      <c r="E1214" s="1">
        <v>0</v>
      </c>
      <c r="F1214" s="1">
        <v>0</v>
      </c>
      <c r="G1214" s="2">
        <f t="shared" si="22"/>
        <v>4395904.2573600002</v>
      </c>
      <c r="H1214" s="2">
        <f t="shared" si="23"/>
        <v>0.93999999947845936</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5450124.4699999997</v>
      </c>
      <c r="D1215" s="1">
        <f>BILANCA!E238</f>
        <v>6099045.7000000002</v>
      </c>
      <c r="E1215" s="1">
        <v>0</v>
      </c>
      <c r="F1215" s="1">
        <v>0</v>
      </c>
      <c r="G1215" s="2">
        <f t="shared" si="22"/>
        <v>4094386.0818400001</v>
      </c>
      <c r="H1215" s="2">
        <f t="shared" si="23"/>
        <v>0.76999999955296516</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5450124.4699999997</v>
      </c>
      <c r="D1216" s="1">
        <f>BILANCA!E239</f>
        <v>6099045.7000000002</v>
      </c>
      <c r="E1216" s="1">
        <v>0</v>
      </c>
      <c r="F1216" s="1">
        <v>0</v>
      </c>
      <c r="G1216" s="2">
        <f t="shared" si="22"/>
        <v>4112034.2977100005</v>
      </c>
      <c r="H1216" s="2">
        <f t="shared" si="23"/>
        <v>0.76999999955296516</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5449394.5199999996</v>
      </c>
      <c r="D1217" s="1">
        <f>BILANCA!E240</f>
        <v>6096949.8600000003</v>
      </c>
      <c r="E1217" s="1">
        <v>0</v>
      </c>
      <c r="F1217" s="1">
        <v>0</v>
      </c>
      <c r="G1217" s="2">
        <f t="shared" si="22"/>
        <v>4128530.8521600002</v>
      </c>
      <c r="H1217" s="2">
        <f t="shared" si="23"/>
        <v>0.62000000011175871</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729.95</v>
      </c>
      <c r="D1218" s="1">
        <f>BILANCA!E241</f>
        <v>2095.84</v>
      </c>
      <c r="E1218" s="1">
        <v>0</v>
      </c>
      <c r="F1218" s="1">
        <v>0</v>
      </c>
      <c r="G1218" s="2">
        <f t="shared" si="22"/>
        <v>1156.58305</v>
      </c>
      <c r="H1218" s="2">
        <f t="shared" si="23"/>
        <v>0.20999999999980901</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299053.75</v>
      </c>
      <c r="D1222" s="1">
        <f>BILANCA!E245</f>
        <v>417049.49000000022</v>
      </c>
      <c r="E1222" s="1">
        <v>0</v>
      </c>
      <c r="F1222" s="1">
        <v>0</v>
      </c>
      <c r="G1222" s="2">
        <f t="shared" si="22"/>
        <v>270823.50247000006</v>
      </c>
      <c r="H1222" s="2">
        <f t="shared" si="23"/>
        <v>0.74000000022351742</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5624146.2199999997</v>
      </c>
      <c r="D1223" s="1">
        <f>BILANCA!E246</f>
        <v>6099350.3200000003</v>
      </c>
      <c r="E1223" s="1">
        <v>0</v>
      </c>
      <c r="F1223" s="1">
        <v>0</v>
      </c>
      <c r="G1223" s="2">
        <f t="shared" si="22"/>
        <v>4277483.2463999996</v>
      </c>
      <c r="H1223" s="2">
        <f t="shared" si="23"/>
        <v>0.5400000000372529</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5624146.2199999997</v>
      </c>
      <c r="D1224" s="1">
        <f>BILANCA!E247</f>
        <v>6099350.3200000003</v>
      </c>
      <c r="E1224" s="1">
        <v>0</v>
      </c>
      <c r="F1224" s="1">
        <v>0</v>
      </c>
      <c r="G1224" s="2">
        <f t="shared" si="22"/>
        <v>4295306.0932600005</v>
      </c>
      <c r="H1224" s="2">
        <f t="shared" si="23"/>
        <v>0.5400000000372529</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5325092.47</v>
      </c>
      <c r="D1227" s="1">
        <f>BILANCA!E250</f>
        <v>5682300.8300000001</v>
      </c>
      <c r="E1227" s="1">
        <v>0</v>
      </c>
      <c r="F1227" s="1">
        <v>0</v>
      </c>
      <c r="G1227" s="2">
        <f t="shared" si="22"/>
        <v>4072285.36772</v>
      </c>
      <c r="H1227" s="2">
        <f t="shared" si="23"/>
        <v>0.63999999966472387</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5325092.47</v>
      </c>
      <c r="D1229" s="1">
        <f>BILANCA!E252</f>
        <v>5682300.8300000001</v>
      </c>
      <c r="E1229" s="1">
        <v>0</v>
      </c>
      <c r="F1229" s="1">
        <v>0</v>
      </c>
      <c r="G1229" s="2">
        <f t="shared" si="22"/>
        <v>4105664.7559799999</v>
      </c>
      <c r="H1229" s="2">
        <f t="shared" si="23"/>
        <v>0.63999999966472387</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32345.88</v>
      </c>
      <c r="D1232" s="1">
        <f>BILANCA!E255</f>
        <v>67835.460000000006</v>
      </c>
      <c r="E1232" s="1">
        <v>0</v>
      </c>
      <c r="F1232" s="1">
        <v>0</v>
      </c>
      <c r="G1232" s="2">
        <f t="shared" si="22"/>
        <v>41836.183200000007</v>
      </c>
      <c r="H1232" s="2">
        <f t="shared" si="23"/>
        <v>0.58000000000538421</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23213.38</v>
      </c>
      <c r="D1233" s="1">
        <f>BILANCA!E256</f>
        <v>28644.89</v>
      </c>
      <c r="E1233" s="1">
        <v>0</v>
      </c>
      <c r="F1233" s="1">
        <v>0</v>
      </c>
      <c r="G1233" s="2">
        <f t="shared" si="22"/>
        <v>20125.79</v>
      </c>
      <c r="H1233" s="2">
        <f t="shared" si="23"/>
        <v>0.49000000000160071</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781114.04</v>
      </c>
      <c r="D1236" s="1">
        <f>BILANCA!E259</f>
        <v>781113.96</v>
      </c>
      <c r="E1236" s="1">
        <v>0</v>
      </c>
      <c r="F1236" s="1">
        <v>0</v>
      </c>
      <c r="G1236" s="2">
        <f t="shared" si="22"/>
        <v>592865.51587999996</v>
      </c>
      <c r="H1236" s="2">
        <f t="shared" si="23"/>
        <v>8.0000000074505806E-2</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781114.04</v>
      </c>
      <c r="D1237" s="1">
        <f>BILANCA!E260</f>
        <v>781113.96</v>
      </c>
      <c r="E1237" s="1">
        <v>0</v>
      </c>
      <c r="F1237" s="1">
        <v>0</v>
      </c>
      <c r="G1237" s="2">
        <f t="shared" si="22"/>
        <v>595208.85783999995</v>
      </c>
      <c r="H1237" s="2">
        <f t="shared" si="23"/>
        <v>8.0000000074505806E-2</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26670.880000000001</v>
      </c>
      <c r="D1240" s="1">
        <f>BILANCA!E264</f>
        <v>63301.56</v>
      </c>
      <c r="E1240" s="1">
        <v>0</v>
      </c>
      <c r="F1240" s="1">
        <v>0</v>
      </c>
      <c r="G1240" s="2">
        <f t="shared" si="22"/>
        <v>39391.418000000005</v>
      </c>
      <c r="H1240" s="2">
        <f t="shared" si="23"/>
        <v>0.56000000000130967</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12795.86</v>
      </c>
      <c r="D1241" s="1">
        <f>BILANCA!E265</f>
        <v>12155.38</v>
      </c>
      <c r="E1241" s="1">
        <v>0</v>
      </c>
      <c r="F1241" s="1">
        <v>0</v>
      </c>
      <c r="G1241" s="2">
        <f t="shared" si="22"/>
        <v>9573.5079600000008</v>
      </c>
      <c r="H1241" s="2">
        <f t="shared" si="23"/>
        <v>0.51999999999861757</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23213.38</v>
      </c>
      <c r="D1243" s="1">
        <f>BILANCA!E267</f>
        <v>28644.89</v>
      </c>
      <c r="E1243" s="1">
        <v>0</v>
      </c>
      <c r="F1243" s="1">
        <v>0</v>
      </c>
      <c r="G1243" s="2">
        <f t="shared" si="24"/>
        <v>20930.821600000003</v>
      </c>
      <c r="H1243" s="2">
        <f t="shared" si="23"/>
        <v>0.49000000000160071</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9.4499999999999993</v>
      </c>
      <c r="D1244" s="1">
        <f>BILANCA!E268</f>
        <v>303.43</v>
      </c>
      <c r="E1244" s="1">
        <v>0</v>
      </c>
      <c r="F1244" s="1">
        <v>0</v>
      </c>
      <c r="G1244" s="2">
        <f t="shared" si="24"/>
        <v>160.85691000000003</v>
      </c>
      <c r="H1244" s="2">
        <f t="shared" si="23"/>
        <v>0.88000000000000611</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23271.57</v>
      </c>
      <c r="D1264" s="1">
        <f>BILANCA!E288</f>
        <v>30806.9</v>
      </c>
      <c r="E1264" s="1">
        <v>0</v>
      </c>
      <c r="F1264" s="1">
        <v>0</v>
      </c>
      <c r="G1264" s="2">
        <f t="shared" si="24"/>
        <v>23852.788970000005</v>
      </c>
      <c r="H1264" s="2">
        <f t="shared" si="23"/>
        <v>0.52999999999883585</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0.02</v>
      </c>
      <c r="D1273" s="1">
        <f>BILANCA!E297</f>
        <v>0</v>
      </c>
      <c r="E1273" s="1">
        <v>0</v>
      </c>
      <c r="F1273" s="1">
        <v>0</v>
      </c>
      <c r="G1273" s="2">
        <f t="shared" si="24"/>
        <v>5.7999999999999996E-3</v>
      </c>
      <c r="H1273" s="2">
        <f t="shared" si="23"/>
        <v>0.02</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278.72000000000003</v>
      </c>
      <c r="D1275" s="1">
        <f>BILANCA!E299</f>
        <v>3255.93</v>
      </c>
      <c r="E1275" s="1">
        <v>0</v>
      </c>
      <c r="F1275" s="1">
        <v>0</v>
      </c>
      <c r="G1275" s="2">
        <f t="shared" si="24"/>
        <v>1982.8493599999999</v>
      </c>
      <c r="H1275" s="2">
        <f t="shared" si="23"/>
        <v>0.35000000000013642</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258284.79999999999</v>
      </c>
      <c r="D1299" s="6">
        <f>'RAS-funkcijski'!E5</f>
        <v>279417.92</v>
      </c>
      <c r="E1299" s="6">
        <v>0</v>
      </c>
      <c r="F1299" s="6">
        <v>0</v>
      </c>
      <c r="G1299" s="7">
        <f t="shared" si="24"/>
        <v>817.12063999999998</v>
      </c>
      <c r="H1299" s="7">
        <f t="shared" si="23"/>
        <v>0.28000000002793968</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256426.68</v>
      </c>
      <c r="D1300" s="1">
        <f>'RAS-funkcijski'!E6</f>
        <v>270464.51</v>
      </c>
      <c r="E1300" s="1">
        <v>0</v>
      </c>
      <c r="F1300" s="1">
        <v>0</v>
      </c>
      <c r="G1300" s="2">
        <f t="shared" si="24"/>
        <v>1594.7114000000001</v>
      </c>
      <c r="H1300" s="2">
        <f t="shared" si="23"/>
        <v>0.80999999999767169</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256426.68</v>
      </c>
      <c r="D1301" s="1">
        <f>'RAS-funkcijski'!E7</f>
        <v>270464.51</v>
      </c>
      <c r="E1301" s="1">
        <v>0</v>
      </c>
      <c r="F1301" s="1">
        <v>0</v>
      </c>
      <c r="G1301" s="2">
        <f t="shared" si="24"/>
        <v>2392.0671000000002</v>
      </c>
      <c r="H1301" s="2">
        <f t="shared" si="23"/>
        <v>0.80999999999767169</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4548.1099999999997</v>
      </c>
      <c r="E1313" s="1">
        <v>0</v>
      </c>
      <c r="F1313" s="1">
        <v>0</v>
      </c>
      <c r="G1313" s="2">
        <f t="shared" si="24"/>
        <v>136.44329999999999</v>
      </c>
      <c r="H1313" s="2">
        <f t="shared" si="23"/>
        <v>0.10999999999967258</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1858.12</v>
      </c>
      <c r="D1315" s="1">
        <f>'RAS-funkcijski'!E21</f>
        <v>4405.3</v>
      </c>
      <c r="E1315" s="1">
        <v>0</v>
      </c>
      <c r="F1315" s="1">
        <v>0</v>
      </c>
      <c r="G1315" s="2">
        <f t="shared" si="24"/>
        <v>181.36824000000001</v>
      </c>
      <c r="H1315" s="2">
        <f t="shared" si="23"/>
        <v>0.42000000000007276</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63207.24</v>
      </c>
      <c r="D1322" s="1">
        <f>'RAS-funkcijski'!E28</f>
        <v>68609.33</v>
      </c>
      <c r="E1322" s="1">
        <v>0</v>
      </c>
      <c r="F1322" s="1">
        <v>0</v>
      </c>
      <c r="G1322" s="2">
        <f t="shared" si="24"/>
        <v>4810.2215999999999</v>
      </c>
      <c r="H1322" s="2">
        <f t="shared" si="23"/>
        <v>0.56999999999970896</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63207.24</v>
      </c>
      <c r="D1324" s="1">
        <f>'RAS-funkcijski'!E30</f>
        <v>68609.33</v>
      </c>
      <c r="E1324" s="1">
        <v>0</v>
      </c>
      <c r="F1324" s="1">
        <v>0</v>
      </c>
      <c r="G1324" s="2">
        <f t="shared" si="24"/>
        <v>5211.0733999999993</v>
      </c>
      <c r="H1324" s="2">
        <f t="shared" si="23"/>
        <v>0.56999999999970896</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41021.79</v>
      </c>
      <c r="D1329" s="1">
        <f>'RAS-funkcijski'!E35</f>
        <v>75022.320000000007</v>
      </c>
      <c r="E1329" s="1">
        <v>0</v>
      </c>
      <c r="F1329" s="1">
        <v>0</v>
      </c>
      <c r="G1329" s="2">
        <f t="shared" si="24"/>
        <v>5923.05933</v>
      </c>
      <c r="H1329" s="2">
        <f t="shared" si="23"/>
        <v>0.5300000000061118</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32262.080000000002</v>
      </c>
      <c r="D1348" s="1">
        <f>'RAS-funkcijski'!E54</f>
        <v>65272.32</v>
      </c>
      <c r="E1348" s="1">
        <v>0</v>
      </c>
      <c r="F1348" s="1">
        <v>0</v>
      </c>
      <c r="G1348" s="2">
        <f t="shared" si="24"/>
        <v>8140.3360000000002</v>
      </c>
      <c r="H1348" s="2">
        <f t="shared" si="27"/>
        <v>0.40000000000145519</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32262.080000000002</v>
      </c>
      <c r="D1349" s="1">
        <f>'RAS-funkcijski'!E55</f>
        <v>65272.32</v>
      </c>
      <c r="E1349" s="1">
        <v>0</v>
      </c>
      <c r="F1349" s="1">
        <v>0</v>
      </c>
      <c r="G1349" s="2">
        <f t="shared" si="24"/>
        <v>8303.1427199999998</v>
      </c>
      <c r="H1349" s="2">
        <f t="shared" si="27"/>
        <v>0.40000000000145519</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8759.7099999999991</v>
      </c>
      <c r="D1355" s="1">
        <f>'RAS-funkcijski'!E61</f>
        <v>9750</v>
      </c>
      <c r="E1355" s="1">
        <v>0</v>
      </c>
      <c r="F1355" s="1">
        <v>0</v>
      </c>
      <c r="G1355" s="2">
        <f t="shared" si="24"/>
        <v>1610.8034699999998</v>
      </c>
      <c r="H1355" s="2">
        <f t="shared" si="27"/>
        <v>0.29000000000087311</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8759.7099999999991</v>
      </c>
      <c r="D1358" s="1">
        <f>'RAS-funkcijski'!E64</f>
        <v>9750</v>
      </c>
      <c r="E1358" s="1">
        <v>0</v>
      </c>
      <c r="F1358" s="1">
        <v>0</v>
      </c>
      <c r="G1358" s="2">
        <f t="shared" si="24"/>
        <v>1695.5826</v>
      </c>
      <c r="H1358" s="2">
        <f t="shared" si="27"/>
        <v>0.29000000000087311</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1000</v>
      </c>
      <c r="E1369" s="1">
        <v>0</v>
      </c>
      <c r="F1369" s="1">
        <v>0</v>
      </c>
      <c r="G1369" s="2">
        <f t="shared" si="24"/>
        <v>142</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1000</v>
      </c>
      <c r="E1375" s="1">
        <v>0</v>
      </c>
      <c r="F1375" s="1">
        <v>0</v>
      </c>
      <c r="G1375" s="2">
        <f t="shared" si="24"/>
        <v>154</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540606.43999999994</v>
      </c>
      <c r="D1376" s="1">
        <f>'RAS-funkcijski'!E82</f>
        <v>861355.58000000007</v>
      </c>
      <c r="E1376" s="1">
        <v>0</v>
      </c>
      <c r="F1376" s="1">
        <v>0</v>
      </c>
      <c r="G1376" s="2">
        <f t="shared" si="24"/>
        <v>176538.77280000001</v>
      </c>
      <c r="H1376" s="2">
        <f t="shared" si="27"/>
        <v>0.85999999986961484</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239129.87</v>
      </c>
      <c r="D1378" s="1">
        <f>'RAS-funkcijski'!E84</f>
        <v>523703.05</v>
      </c>
      <c r="E1378" s="1">
        <v>0</v>
      </c>
      <c r="F1378" s="1">
        <v>0</v>
      </c>
      <c r="G1378" s="2">
        <f t="shared" si="24"/>
        <v>102922.87759999999</v>
      </c>
      <c r="H1378" s="2">
        <f t="shared" si="27"/>
        <v>0.17999999999301508</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301476.57</v>
      </c>
      <c r="D1382" s="1">
        <f>'RAS-funkcijski'!E88</f>
        <v>337652.53</v>
      </c>
      <c r="E1382" s="1">
        <v>0</v>
      </c>
      <c r="F1382" s="1">
        <v>0</v>
      </c>
      <c r="G1382" s="2">
        <f t="shared" si="24"/>
        <v>82049.656920000009</v>
      </c>
      <c r="H1382" s="2">
        <f t="shared" si="27"/>
        <v>0.8999999999650754</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184441.08000000002</v>
      </c>
      <c r="D1401" s="1">
        <f>'RAS-funkcijski'!E107</f>
        <v>226704.24</v>
      </c>
      <c r="E1401" s="1">
        <v>0</v>
      </c>
      <c r="F1401" s="1">
        <v>0</v>
      </c>
      <c r="G1401" s="2">
        <f t="shared" si="24"/>
        <v>65698.504679999998</v>
      </c>
      <c r="H1401" s="2">
        <f t="shared" si="27"/>
        <v>0.32000000000698492</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158560.14000000001</v>
      </c>
      <c r="D1402" s="1">
        <f>'RAS-funkcijski'!E108</f>
        <v>184074.23999999999</v>
      </c>
      <c r="E1402" s="1">
        <v>0</v>
      </c>
      <c r="F1402" s="1">
        <v>0</v>
      </c>
      <c r="G1402" s="2">
        <f t="shared" si="24"/>
        <v>54777.696479999999</v>
      </c>
      <c r="H1402" s="2">
        <f t="shared" si="27"/>
        <v>0.38000000000465661</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18581.189999999999</v>
      </c>
      <c r="D1403" s="1">
        <f>'RAS-funkcijski'!E109</f>
        <v>22000</v>
      </c>
      <c r="E1403" s="1">
        <v>0</v>
      </c>
      <c r="F1403" s="1">
        <v>0</v>
      </c>
      <c r="G1403" s="2">
        <f t="shared" si="24"/>
        <v>6571.02495</v>
      </c>
      <c r="H1403" s="2">
        <f t="shared" si="27"/>
        <v>0.18999999999869033</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7299.75</v>
      </c>
      <c r="D1405" s="1">
        <f>'RAS-funkcijski'!E111</f>
        <v>20000</v>
      </c>
      <c r="E1405" s="1">
        <v>0</v>
      </c>
      <c r="F1405" s="1">
        <v>0</v>
      </c>
      <c r="G1405" s="2">
        <f t="shared" si="24"/>
        <v>5061.0732500000004</v>
      </c>
      <c r="H1405" s="2">
        <f t="shared" si="27"/>
        <v>0.25</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630</v>
      </c>
      <c r="E1407" s="1">
        <v>0</v>
      </c>
      <c r="F1407" s="1">
        <v>0</v>
      </c>
      <c r="G1407" s="2">
        <f t="shared" si="24"/>
        <v>137.34</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336400.57</v>
      </c>
      <c r="D1408" s="1">
        <f>'RAS-funkcijski'!E114</f>
        <v>378483.75</v>
      </c>
      <c r="E1408" s="1">
        <v>0</v>
      </c>
      <c r="F1408" s="1">
        <v>0</v>
      </c>
      <c r="G1408" s="2">
        <f t="shared" si="24"/>
        <v>120270.4877</v>
      </c>
      <c r="H1408" s="2">
        <f t="shared" si="27"/>
        <v>0.67999999999301508</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318482.99</v>
      </c>
      <c r="D1409" s="1">
        <f>'RAS-funkcijski'!E115</f>
        <v>358829.35</v>
      </c>
      <c r="E1409" s="1">
        <v>0</v>
      </c>
      <c r="F1409" s="1">
        <v>0</v>
      </c>
      <c r="G1409" s="2">
        <f t="shared" si="24"/>
        <v>115011.72758999999</v>
      </c>
      <c r="H1409" s="2">
        <f t="shared" si="27"/>
        <v>0.35999999998603016</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277584.34999999998</v>
      </c>
      <c r="D1410" s="1">
        <f>'RAS-funkcijski'!E116</f>
        <v>323972.81</v>
      </c>
      <c r="E1410" s="1">
        <v>0</v>
      </c>
      <c r="F1410" s="1">
        <v>0</v>
      </c>
      <c r="G1410" s="2">
        <f t="shared" si="24"/>
        <v>103659.35664</v>
      </c>
      <c r="H1410" s="2">
        <f t="shared" si="27"/>
        <v>0.53999999997904524</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40898.639999999999</v>
      </c>
      <c r="D1411" s="1">
        <f>'RAS-funkcijski'!E117</f>
        <v>34856.54</v>
      </c>
      <c r="E1411" s="1">
        <v>0</v>
      </c>
      <c r="F1411" s="1">
        <v>0</v>
      </c>
      <c r="G1411" s="2">
        <f t="shared" si="24"/>
        <v>12499.124360000002</v>
      </c>
      <c r="H1411" s="2">
        <f t="shared" si="27"/>
        <v>0.81999999999970896</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17917.580000000002</v>
      </c>
      <c r="D1416" s="1">
        <f>'RAS-funkcijski'!E122</f>
        <v>19654.400000000001</v>
      </c>
      <c r="E1416" s="1">
        <v>0</v>
      </c>
      <c r="F1416" s="1">
        <v>0</v>
      </c>
      <c r="G1416" s="2">
        <f t="shared" si="24"/>
        <v>6752.7128400000001</v>
      </c>
      <c r="H1416" s="2">
        <f t="shared" si="27"/>
        <v>0.81999999999970896</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17917.580000000002</v>
      </c>
      <c r="D1417" s="1">
        <f>'RAS-funkcijski'!E123</f>
        <v>19654.400000000001</v>
      </c>
      <c r="E1417" s="1">
        <v>0</v>
      </c>
      <c r="F1417" s="1">
        <v>0</v>
      </c>
      <c r="G1417" s="2">
        <f t="shared" si="24"/>
        <v>6809.9392200000002</v>
      </c>
      <c r="H1417" s="2">
        <f t="shared" si="27"/>
        <v>0.81999999999970896</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62022.89</v>
      </c>
      <c r="D1423" s="1">
        <f>'RAS-funkcijski'!E129</f>
        <v>42325.97</v>
      </c>
      <c r="E1423" s="1">
        <v>0</v>
      </c>
      <c r="F1423" s="1">
        <v>0</v>
      </c>
      <c r="G1423" s="2">
        <f t="shared" si="24"/>
        <v>18334.353750000002</v>
      </c>
      <c r="H1423" s="2">
        <f t="shared" si="27"/>
        <v>0.13999999999941792</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24885.53</v>
      </c>
      <c r="D1427" s="1">
        <f>'RAS-funkcijski'!E133</f>
        <v>9000</v>
      </c>
      <c r="E1427" s="1">
        <v>0</v>
      </c>
      <c r="F1427" s="1">
        <v>0</v>
      </c>
      <c r="G1427" s="2">
        <f t="shared" si="24"/>
        <v>5532.2333699999999</v>
      </c>
      <c r="H1427" s="2">
        <f t="shared" si="27"/>
        <v>0.47000000000116415</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37137.360000000001</v>
      </c>
      <c r="D1432" s="1">
        <f>'RAS-funkcijski'!E138</f>
        <v>33325.97</v>
      </c>
      <c r="E1432" s="1">
        <v>0</v>
      </c>
      <c r="F1432" s="1">
        <v>0</v>
      </c>
      <c r="G1432" s="2">
        <f t="shared" si="24"/>
        <v>13907.766200000002</v>
      </c>
      <c r="H1432" s="2">
        <f t="shared" si="27"/>
        <v>0.38999999999941792</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1485984.8099999998</v>
      </c>
      <c r="D1435" s="13">
        <f>'RAS-funkcijski'!E141</f>
        <v>1932919.11</v>
      </c>
      <c r="E1435" s="13">
        <v>0</v>
      </c>
      <c r="F1435" s="13">
        <v>0</v>
      </c>
      <c r="G1435" s="14">
        <f t="shared" si="24"/>
        <v>733199.75511000003</v>
      </c>
      <c r="H1435" s="14">
        <f t="shared" si="27"/>
        <v>0.30000000027939677</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1365.89</v>
      </c>
      <c r="D1436" s="6">
        <f>'P-VRIO'!E5</f>
        <v>3385.62</v>
      </c>
      <c r="E1436" s="6">
        <v>0</v>
      </c>
      <c r="F1436" s="6">
        <v>0</v>
      </c>
      <c r="G1436" s="7">
        <f t="shared" si="24"/>
        <v>8.1371299999999991</v>
      </c>
      <c r="H1436" s="7">
        <f t="shared" si="27"/>
        <v>0.49000000000000909</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1365.89</v>
      </c>
      <c r="D1453" s="1">
        <f>'P-VRIO'!E22</f>
        <v>3385.62</v>
      </c>
      <c r="E1453" s="1">
        <v>0</v>
      </c>
      <c r="F1453" s="1">
        <v>0</v>
      </c>
      <c r="G1453" s="2">
        <f t="shared" si="24"/>
        <v>146.46833999999998</v>
      </c>
      <c r="H1453" s="2">
        <f t="shared" si="27"/>
        <v>0.49000000000000909</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1365.89</v>
      </c>
      <c r="D1454" s="1">
        <f>'P-VRIO'!E23</f>
        <v>3385.62</v>
      </c>
      <c r="E1454" s="1">
        <v>0</v>
      </c>
      <c r="F1454" s="1">
        <v>0</v>
      </c>
      <c r="G1454" s="2">
        <f t="shared" si="24"/>
        <v>154.60547</v>
      </c>
      <c r="H1454" s="2">
        <f t="shared" si="27"/>
        <v>0.49000000000000909</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3035.85</v>
      </c>
      <c r="E1455" s="1">
        <v>0</v>
      </c>
      <c r="F1455" s="1">
        <v>0</v>
      </c>
      <c r="G1455" s="2">
        <f t="shared" si="24"/>
        <v>121.434</v>
      </c>
      <c r="H1455" s="2">
        <f t="shared" si="27"/>
        <v>0.15000000000009095</v>
      </c>
      <c r="I1455" s="10">
        <f t="shared" ref="I1455:I1460" si="30">G1455*H1455</f>
        <v>18.215100000011045</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1365.89</v>
      </c>
      <c r="D1456" s="1">
        <f>'P-VRIO'!E25</f>
        <v>349.77</v>
      </c>
      <c r="E1456" s="1">
        <v>0</v>
      </c>
      <c r="F1456" s="1">
        <v>0</v>
      </c>
      <c r="G1456" s="2">
        <f t="shared" si="24"/>
        <v>43.374030000000005</v>
      </c>
      <c r="H1456" s="2">
        <f t="shared" si="27"/>
        <v>0.33999999999991815</v>
      </c>
      <c r="I1456" s="10">
        <f t="shared" si="30"/>
        <v>14.747170199996452</v>
      </c>
      <c r="J1456" s="2">
        <f>IF(AND(Skriveni!C1456&lt;&gt;0,Skriveni!D1456&lt;&gt;0),1,0)</f>
        <v>1</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23271.64</v>
      </c>
      <c r="D1480" s="6"/>
      <c r="E1480" s="6">
        <v>0</v>
      </c>
      <c r="F1480" s="6">
        <v>0</v>
      </c>
      <c r="G1480" s="7">
        <f t="shared" ref="G1480:G1580" si="34">B1480/1000*C1480</f>
        <v>23.271640000000001</v>
      </c>
      <c r="H1480" s="7">
        <f t="shared" ref="H1480:H1580" si="35">ABS(C1480-ROUND(C1480,0))</f>
        <v>0.36000000000058208</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1729973.5500000003</v>
      </c>
      <c r="D1481" s="1">
        <v>0</v>
      </c>
      <c r="E1481" s="1">
        <v>0</v>
      </c>
      <c r="F1481" s="1">
        <v>0</v>
      </c>
      <c r="G1481" s="2">
        <f t="shared" si="34"/>
        <v>3459.9471000000008</v>
      </c>
      <c r="H1481" s="2">
        <f t="shared" si="35"/>
        <v>0.44999999972060323</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945964.62000000011</v>
      </c>
      <c r="D1483" s="1">
        <v>0</v>
      </c>
      <c r="E1483" s="1">
        <v>0</v>
      </c>
      <c r="F1483" s="1">
        <v>0</v>
      </c>
      <c r="G1483" s="2">
        <f t="shared" si="34"/>
        <v>3783.8584800000003</v>
      </c>
      <c r="H1483" s="2">
        <f t="shared" si="35"/>
        <v>0.37999999988824129</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379581.53</v>
      </c>
      <c r="D1484" s="1">
        <v>0</v>
      </c>
      <c r="E1484" s="1">
        <v>0</v>
      </c>
      <c r="F1484" s="1">
        <v>0</v>
      </c>
      <c r="G1484" s="2">
        <f t="shared" si="34"/>
        <v>1897.9076500000001</v>
      </c>
      <c r="H1484" s="2">
        <f t="shared" si="35"/>
        <v>0.46999999997206032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422747.29</v>
      </c>
      <c r="D1485" s="1">
        <v>0</v>
      </c>
      <c r="E1485" s="1">
        <v>0</v>
      </c>
      <c r="F1485" s="1">
        <v>0</v>
      </c>
      <c r="G1485" s="2">
        <f t="shared" si="34"/>
        <v>2536.4837400000001</v>
      </c>
      <c r="H1485" s="2">
        <f t="shared" si="35"/>
        <v>0.28999999997904524</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3060.48</v>
      </c>
      <c r="D1486" s="1">
        <v>0</v>
      </c>
      <c r="E1486" s="1">
        <v>0</v>
      </c>
      <c r="F1486" s="1">
        <v>0</v>
      </c>
      <c r="G1486" s="2">
        <f t="shared" si="34"/>
        <v>21.423359999999999</v>
      </c>
      <c r="H1486" s="2">
        <f t="shared" si="35"/>
        <v>0.48000000000001819</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4405.3</v>
      </c>
      <c r="D1487" s="1">
        <v>0</v>
      </c>
      <c r="E1487" s="1">
        <v>0</v>
      </c>
      <c r="F1487" s="1">
        <v>0</v>
      </c>
      <c r="G1487" s="2">
        <f t="shared" si="34"/>
        <v>35.242400000000004</v>
      </c>
      <c r="H1487" s="2">
        <f t="shared" si="35"/>
        <v>0.3000000000001819</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7878.76</v>
      </c>
      <c r="D1489" s="1">
        <v>0</v>
      </c>
      <c r="E1489" s="1">
        <v>0</v>
      </c>
      <c r="F1489" s="1">
        <v>0</v>
      </c>
      <c r="G1489" s="2">
        <f t="shared" si="34"/>
        <v>78.787599999999998</v>
      </c>
      <c r="H1489" s="2">
        <f t="shared" si="35"/>
        <v>0.23999999999978172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128291.26</v>
      </c>
      <c r="D1491" s="1">
        <v>0</v>
      </c>
      <c r="E1491" s="1">
        <v>0</v>
      </c>
      <c r="F1491" s="1">
        <v>0</v>
      </c>
      <c r="G1491" s="2">
        <f t="shared" si="34"/>
        <v>1539.49512</v>
      </c>
      <c r="H1491" s="2">
        <f t="shared" si="35"/>
        <v>0.25999999999476131</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784008.93</v>
      </c>
      <c r="D1492" s="1">
        <v>0</v>
      </c>
      <c r="E1492" s="1">
        <v>0</v>
      </c>
      <c r="F1492" s="1">
        <v>0</v>
      </c>
      <c r="G1492" s="2">
        <f t="shared" si="34"/>
        <v>10192.11609</v>
      </c>
      <c r="H1492" s="2">
        <f t="shared" si="35"/>
        <v>6.9999999948777258E-2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1722438.29</v>
      </c>
      <c r="D1499" s="1">
        <v>0</v>
      </c>
      <c r="E1499" s="1">
        <v>0</v>
      </c>
      <c r="F1499" s="1">
        <v>0</v>
      </c>
      <c r="G1499" s="2">
        <f t="shared" si="34"/>
        <v>34448.765800000001</v>
      </c>
      <c r="H1499" s="2">
        <f t="shared" si="35"/>
        <v>0.2900000000372529</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938429.35999999987</v>
      </c>
      <c r="D1501" s="1">
        <v>0</v>
      </c>
      <c r="E1501" s="1">
        <v>0</v>
      </c>
      <c r="F1501" s="1">
        <v>0</v>
      </c>
      <c r="G1501" s="2">
        <f t="shared" si="34"/>
        <v>20645.445919999995</v>
      </c>
      <c r="H1501" s="2">
        <f t="shared" si="35"/>
        <v>0.35999999986961484</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374482.42</v>
      </c>
      <c r="D1502" s="1">
        <v>0</v>
      </c>
      <c r="E1502" s="1">
        <v>0</v>
      </c>
      <c r="F1502" s="1">
        <v>0</v>
      </c>
      <c r="G1502" s="2">
        <f t="shared" si="34"/>
        <v>8613.095659999999</v>
      </c>
      <c r="H1502" s="2">
        <f t="shared" si="35"/>
        <v>0.41999999998370185</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423286.99</v>
      </c>
      <c r="D1503" s="1">
        <v>0</v>
      </c>
      <c r="E1503" s="1">
        <v>0</v>
      </c>
      <c r="F1503" s="1">
        <v>0</v>
      </c>
      <c r="G1503" s="2">
        <f t="shared" si="34"/>
        <v>10158.88776</v>
      </c>
      <c r="H1503" s="2">
        <f t="shared" si="35"/>
        <v>1.0000000009313226E-2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3061.82</v>
      </c>
      <c r="D1504" s="1">
        <v>0</v>
      </c>
      <c r="E1504" s="1">
        <v>0</v>
      </c>
      <c r="F1504" s="1">
        <v>0</v>
      </c>
      <c r="G1504" s="2">
        <f t="shared" si="34"/>
        <v>76.545500000000004</v>
      </c>
      <c r="H1504" s="2">
        <f t="shared" si="35"/>
        <v>0.17999999999983629</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4405.3</v>
      </c>
      <c r="D1505" s="1">
        <v>0</v>
      </c>
      <c r="E1505" s="1">
        <v>0</v>
      </c>
      <c r="F1505" s="1">
        <v>0</v>
      </c>
      <c r="G1505" s="2">
        <f t="shared" si="34"/>
        <v>114.5378</v>
      </c>
      <c r="H1505" s="2">
        <f t="shared" si="35"/>
        <v>0.3000000000001819</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7878.76</v>
      </c>
      <c r="D1507" s="1">
        <v>0</v>
      </c>
      <c r="E1507" s="1">
        <v>0</v>
      </c>
      <c r="F1507" s="1">
        <v>0</v>
      </c>
      <c r="G1507" s="2">
        <f t="shared" si="34"/>
        <v>220.60528000000002</v>
      </c>
      <c r="H1507" s="2">
        <f t="shared" si="35"/>
        <v>0.23999999999978172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125314.07</v>
      </c>
      <c r="D1509" s="1">
        <v>0</v>
      </c>
      <c r="E1509" s="1">
        <v>0</v>
      </c>
      <c r="F1509" s="1">
        <v>0</v>
      </c>
      <c r="G1509" s="2">
        <f t="shared" si="34"/>
        <v>3759.4221000000002</v>
      </c>
      <c r="H1509" s="2">
        <f t="shared" si="35"/>
        <v>7.0000000006984919E-2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784008.93</v>
      </c>
      <c r="D1510" s="1">
        <v>0</v>
      </c>
      <c r="E1510" s="1">
        <v>0</v>
      </c>
      <c r="F1510" s="1">
        <v>0</v>
      </c>
      <c r="G1510" s="2">
        <f t="shared" si="34"/>
        <v>24304.276830000003</v>
      </c>
      <c r="H1510" s="2">
        <f t="shared" si="35"/>
        <v>6.9999999948777258E-2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30806.90000000014</v>
      </c>
      <c r="D1517" s="1">
        <v>0</v>
      </c>
      <c r="E1517" s="1">
        <v>0</v>
      </c>
      <c r="F1517" s="1">
        <v>0</v>
      </c>
      <c r="G1517" s="2">
        <f t="shared" si="34"/>
        <v>1170.6622000000052</v>
      </c>
      <c r="H1517" s="2">
        <f t="shared" si="35"/>
        <v>9.9999999860301614E-2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30806.9</v>
      </c>
      <c r="D1576" s="1">
        <v>0</v>
      </c>
      <c r="E1576" s="1">
        <v>0</v>
      </c>
      <c r="F1576" s="1">
        <v>0</v>
      </c>
      <c r="G1576" s="2">
        <f t="shared" si="34"/>
        <v>2988.2693000000004</v>
      </c>
      <c r="H1576" s="2">
        <f t="shared" si="35"/>
        <v>9.9999999998544808E-2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30806.9</v>
      </c>
      <c r="D1578" s="1">
        <v>0</v>
      </c>
      <c r="E1578" s="1">
        <v>0</v>
      </c>
      <c r="F1578" s="1">
        <v>0</v>
      </c>
      <c r="G1578" s="2">
        <f t="shared" si="34"/>
        <v>3049.8831000000005</v>
      </c>
      <c r="H1578" s="2">
        <f t="shared" si="35"/>
        <v>9.9999999998544808E-2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3318</v>
      </c>
      <c r="B1" s="383"/>
      <c r="C1" s="383"/>
    </row>
    <row r="2" spans="1:17" ht="33" customHeight="1" x14ac:dyDescent="0.2">
      <c r="A2" s="384" t="s">
        <v>3319</v>
      </c>
      <c r="B2" s="385"/>
      <c r="C2" s="377"/>
      <c r="D2" s="4"/>
      <c r="E2" s="4"/>
      <c r="F2" s="4"/>
      <c r="G2" s="4"/>
      <c r="H2" s="4"/>
      <c r="I2" s="4"/>
      <c r="J2" s="4"/>
      <c r="K2" s="4"/>
      <c r="L2" s="4"/>
      <c r="M2" s="4"/>
      <c r="N2" s="4"/>
      <c r="O2" s="4"/>
      <c r="P2" s="4"/>
      <c r="Q2" s="4"/>
    </row>
    <row r="3" spans="1:17" ht="18.75" customHeight="1" x14ac:dyDescent="0.2">
      <c r="A3" s="304" t="s">
        <v>3320</v>
      </c>
      <c r="B3" s="386" t="s">
        <v>3321</v>
      </c>
      <c r="C3" s="377"/>
      <c r="D3" s="4"/>
      <c r="E3" s="4"/>
      <c r="F3" s="4"/>
      <c r="G3" s="4"/>
      <c r="H3" s="4"/>
      <c r="I3" s="4"/>
      <c r="J3" s="4"/>
      <c r="K3" s="4"/>
      <c r="L3" s="4"/>
      <c r="M3" s="4"/>
      <c r="N3" s="4"/>
      <c r="O3" s="4"/>
      <c r="P3" s="4"/>
      <c r="Q3" s="4"/>
    </row>
    <row r="4" spans="1:17" ht="37.5" hidden="1" customHeight="1" x14ac:dyDescent="0.2">
      <c r="A4" s="305" t="s">
        <v>3322</v>
      </c>
      <c r="B4" s="376" t="s">
        <v>3323</v>
      </c>
      <c r="C4" s="377"/>
      <c r="D4" s="4"/>
      <c r="E4" s="4"/>
      <c r="F4" s="4"/>
      <c r="G4" s="4"/>
      <c r="H4" s="4"/>
      <c r="I4" s="4"/>
      <c r="J4" s="4"/>
      <c r="K4" s="4"/>
      <c r="L4" s="4"/>
      <c r="M4" s="4"/>
      <c r="N4" s="4"/>
      <c r="O4" s="4"/>
      <c r="P4" s="4"/>
      <c r="Q4" s="4"/>
    </row>
    <row r="5" spans="1:17" ht="48" hidden="1" customHeight="1" x14ac:dyDescent="0.2">
      <c r="A5" s="305" t="s">
        <v>3322</v>
      </c>
      <c r="B5" s="376" t="s">
        <v>3324</v>
      </c>
      <c r="C5" s="377"/>
      <c r="D5" s="4"/>
      <c r="E5" s="4"/>
      <c r="F5" s="4"/>
      <c r="G5" s="4"/>
      <c r="H5" s="4"/>
      <c r="I5" s="4"/>
      <c r="J5" s="4"/>
      <c r="K5" s="4"/>
      <c r="L5" s="4"/>
      <c r="M5" s="4"/>
      <c r="N5" s="4"/>
      <c r="O5" s="4"/>
      <c r="P5" s="4"/>
      <c r="Q5" s="4"/>
    </row>
    <row r="6" spans="1:17" ht="59.25" hidden="1" customHeight="1" x14ac:dyDescent="0.2">
      <c r="A6" s="305" t="s">
        <v>3322</v>
      </c>
      <c r="B6" s="376" t="s">
        <v>3325</v>
      </c>
      <c r="C6" s="377"/>
      <c r="D6" s="4"/>
      <c r="E6" s="4"/>
      <c r="F6" s="4"/>
      <c r="G6" s="4"/>
      <c r="H6" s="4"/>
      <c r="I6" s="4"/>
      <c r="J6" s="4"/>
      <c r="K6" s="4"/>
      <c r="L6" s="4"/>
      <c r="M6" s="4"/>
      <c r="N6" s="4"/>
      <c r="O6" s="4"/>
      <c r="P6" s="4"/>
      <c r="Q6" s="4"/>
    </row>
    <row r="7" spans="1:17" ht="48" hidden="1" customHeight="1" x14ac:dyDescent="0.2">
      <c r="A7" s="305" t="s">
        <v>3326</v>
      </c>
      <c r="B7" s="376" t="s">
        <v>3327</v>
      </c>
      <c r="C7" s="377"/>
      <c r="D7" s="4"/>
      <c r="E7" s="4"/>
      <c r="F7" s="4"/>
      <c r="G7" s="4"/>
      <c r="H7" s="4"/>
      <c r="I7" s="4"/>
      <c r="J7" s="4"/>
      <c r="K7" s="4"/>
      <c r="L7" s="4"/>
      <c r="M7" s="4"/>
      <c r="N7" s="4"/>
      <c r="O7" s="4"/>
      <c r="P7" s="4"/>
      <c r="Q7" s="4"/>
    </row>
    <row r="8" spans="1:17" ht="41.25" hidden="1" customHeight="1" x14ac:dyDescent="0.2">
      <c r="A8" s="305" t="s">
        <v>3328</v>
      </c>
      <c r="B8" s="376" t="s">
        <v>3329</v>
      </c>
      <c r="C8" s="377"/>
      <c r="D8" s="4"/>
      <c r="E8" s="4"/>
      <c r="F8" s="4"/>
      <c r="G8" s="4"/>
      <c r="H8" s="4"/>
      <c r="I8" s="4"/>
      <c r="J8" s="4"/>
      <c r="K8" s="4"/>
      <c r="L8" s="4"/>
      <c r="M8" s="4"/>
      <c r="N8" s="4"/>
      <c r="O8" s="4"/>
      <c r="P8" s="4"/>
      <c r="Q8" s="4"/>
    </row>
    <row r="9" spans="1:17" ht="59.25" hidden="1" customHeight="1" x14ac:dyDescent="0.2">
      <c r="A9" s="305" t="s">
        <v>3330</v>
      </c>
      <c r="B9" s="376" t="s">
        <v>3331</v>
      </c>
      <c r="C9" s="377"/>
      <c r="D9" s="4"/>
      <c r="E9" s="4"/>
      <c r="F9" s="4"/>
      <c r="G9" s="4"/>
      <c r="H9" s="4"/>
      <c r="I9" s="4"/>
      <c r="J9" s="4"/>
      <c r="K9" s="4"/>
      <c r="L9" s="4"/>
      <c r="M9" s="4"/>
      <c r="N9" s="4"/>
      <c r="O9" s="4"/>
      <c r="P9" s="4"/>
      <c r="Q9" s="4"/>
    </row>
    <row r="10" spans="1:17" ht="61.5" hidden="1" customHeight="1" x14ac:dyDescent="0.2">
      <c r="A10" s="305" t="s">
        <v>3330</v>
      </c>
      <c r="B10" s="376" t="s">
        <v>3332</v>
      </c>
      <c r="C10" s="377"/>
      <c r="D10" s="4"/>
      <c r="E10" s="4"/>
      <c r="F10" s="4"/>
      <c r="G10" s="4"/>
      <c r="H10" s="4"/>
      <c r="I10" s="4"/>
      <c r="J10" s="4"/>
      <c r="K10" s="4"/>
      <c r="L10" s="4"/>
      <c r="M10" s="4"/>
      <c r="N10" s="4"/>
      <c r="O10" s="4"/>
      <c r="P10" s="4"/>
      <c r="Q10" s="4"/>
    </row>
    <row r="11" spans="1:17" ht="43.5" hidden="1" customHeight="1" x14ac:dyDescent="0.2">
      <c r="A11" s="305" t="s">
        <v>3330</v>
      </c>
      <c r="B11" s="376" t="s">
        <v>3333</v>
      </c>
      <c r="C11" s="377"/>
      <c r="D11" s="4"/>
      <c r="E11" s="4"/>
      <c r="F11" s="4"/>
      <c r="G11" s="4"/>
      <c r="H11" s="4"/>
      <c r="I11" s="4"/>
      <c r="J11" s="4"/>
      <c r="K11" s="4"/>
      <c r="L11" s="4"/>
      <c r="M11" s="4"/>
      <c r="N11" s="4"/>
      <c r="O11" s="4"/>
      <c r="P11" s="4"/>
      <c r="Q11" s="4"/>
    </row>
    <row r="12" spans="1:17" ht="27.75" hidden="1" customHeight="1" x14ac:dyDescent="0.2">
      <c r="A12" s="305" t="s">
        <v>3334</v>
      </c>
      <c r="B12" s="376" t="s">
        <v>3335</v>
      </c>
      <c r="C12" s="377"/>
      <c r="D12" s="4"/>
      <c r="E12" s="4"/>
      <c r="F12" s="4"/>
      <c r="G12" s="4"/>
      <c r="H12" s="4"/>
      <c r="I12" s="4"/>
      <c r="J12" s="4"/>
      <c r="K12" s="4"/>
      <c r="L12" s="4"/>
      <c r="M12" s="4"/>
      <c r="N12" s="4"/>
      <c r="O12" s="4"/>
      <c r="P12" s="4"/>
      <c r="Q12" s="4"/>
    </row>
    <row r="13" spans="1:17" ht="27.75" hidden="1" customHeight="1" x14ac:dyDescent="0.2">
      <c r="A13" s="305" t="s">
        <v>3336</v>
      </c>
      <c r="B13" s="376" t="s">
        <v>3337</v>
      </c>
      <c r="C13" s="377"/>
      <c r="D13" s="4"/>
      <c r="E13" s="4"/>
      <c r="F13" s="4"/>
      <c r="G13" s="4"/>
      <c r="H13" s="4"/>
      <c r="I13" s="4"/>
      <c r="J13" s="4"/>
      <c r="K13" s="4"/>
      <c r="L13" s="4"/>
      <c r="M13" s="4"/>
      <c r="N13" s="4"/>
      <c r="O13" s="4"/>
      <c r="P13" s="4"/>
      <c r="Q13" s="4"/>
    </row>
    <row r="14" spans="1:17" ht="45.75" hidden="1" customHeight="1" x14ac:dyDescent="0.2">
      <c r="A14" s="305" t="s">
        <v>3338</v>
      </c>
      <c r="B14" s="376" t="s">
        <v>3339</v>
      </c>
      <c r="C14" s="377"/>
      <c r="D14" s="4"/>
      <c r="E14" s="4"/>
      <c r="F14" s="4"/>
      <c r="G14" s="4"/>
      <c r="H14" s="4"/>
      <c r="I14" s="4"/>
      <c r="J14" s="4"/>
      <c r="K14" s="4"/>
      <c r="L14" s="4"/>
      <c r="M14" s="4"/>
      <c r="N14" s="4"/>
      <c r="O14" s="4"/>
      <c r="P14" s="4"/>
      <c r="Q14" s="4"/>
    </row>
    <row r="15" spans="1:17" ht="45.75" hidden="1" customHeight="1" x14ac:dyDescent="0.2">
      <c r="A15" s="305" t="s">
        <v>3340</v>
      </c>
      <c r="B15" s="376" t="s">
        <v>3341</v>
      </c>
      <c r="C15" s="377"/>
      <c r="D15" s="4"/>
      <c r="E15" s="4"/>
      <c r="F15" s="4"/>
      <c r="G15" s="4"/>
      <c r="H15" s="4"/>
      <c r="I15" s="4"/>
      <c r="J15" s="4"/>
      <c r="K15" s="4"/>
      <c r="L15" s="4"/>
      <c r="M15" s="4"/>
      <c r="N15" s="4"/>
      <c r="O15" s="4"/>
      <c r="P15" s="4"/>
      <c r="Q15" s="4"/>
    </row>
    <row r="16" spans="1:17" ht="51" hidden="1" customHeight="1" x14ac:dyDescent="0.2">
      <c r="A16" s="305" t="s">
        <v>3342</v>
      </c>
      <c r="B16" s="376" t="s">
        <v>3343</v>
      </c>
      <c r="C16" s="377"/>
      <c r="D16" s="4"/>
      <c r="E16" s="4"/>
      <c r="F16" s="4"/>
      <c r="G16" s="4"/>
      <c r="H16" s="4"/>
      <c r="I16" s="4"/>
      <c r="J16" s="4"/>
      <c r="K16" s="4"/>
      <c r="L16" s="4"/>
      <c r="M16" s="4"/>
      <c r="N16" s="4"/>
      <c r="O16" s="4"/>
      <c r="P16" s="4"/>
      <c r="Q16" s="4"/>
    </row>
    <row r="17" spans="1:17" ht="27.75" hidden="1" customHeight="1" x14ac:dyDescent="0.2">
      <c r="A17" s="305" t="s">
        <v>3344</v>
      </c>
      <c r="B17" s="376" t="s">
        <v>3345</v>
      </c>
      <c r="C17" s="377"/>
      <c r="D17" s="4"/>
      <c r="E17" s="4"/>
      <c r="F17" s="4"/>
      <c r="G17" s="4"/>
      <c r="H17" s="4"/>
      <c r="I17" s="4"/>
      <c r="J17" s="4"/>
      <c r="K17" s="4"/>
      <c r="L17" s="4"/>
      <c r="M17" s="4"/>
      <c r="N17" s="4"/>
      <c r="O17" s="4"/>
      <c r="P17" s="4"/>
      <c r="Q17" s="4"/>
    </row>
    <row r="18" spans="1:17" ht="27.75" hidden="1" customHeight="1" x14ac:dyDescent="0.2">
      <c r="A18" s="305" t="s">
        <v>3346</v>
      </c>
      <c r="B18" s="376" t="s">
        <v>3347</v>
      </c>
      <c r="C18" s="377"/>
      <c r="D18" s="4"/>
      <c r="E18" s="4"/>
      <c r="F18" s="4"/>
      <c r="G18" s="4"/>
      <c r="H18" s="4"/>
      <c r="I18" s="4"/>
      <c r="J18" s="4"/>
      <c r="K18" s="4"/>
      <c r="L18" s="4"/>
      <c r="M18" s="4"/>
      <c r="N18" s="4"/>
      <c r="O18" s="4"/>
      <c r="P18" s="4"/>
      <c r="Q18" s="4"/>
    </row>
    <row r="19" spans="1:17" ht="45" hidden="1" customHeight="1" x14ac:dyDescent="0.2">
      <c r="A19" s="305" t="s">
        <v>3346</v>
      </c>
      <c r="B19" s="376" t="s">
        <v>3348</v>
      </c>
      <c r="C19" s="377"/>
      <c r="D19" s="4"/>
      <c r="E19" s="4"/>
      <c r="F19" s="4"/>
      <c r="G19" s="4"/>
      <c r="H19" s="4"/>
      <c r="I19" s="4"/>
      <c r="J19" s="4"/>
      <c r="K19" s="4"/>
      <c r="L19" s="4"/>
      <c r="M19" s="4"/>
      <c r="N19" s="4"/>
      <c r="O19" s="4"/>
      <c r="P19" s="4"/>
      <c r="Q19" s="4"/>
    </row>
    <row r="20" spans="1:17" ht="45" hidden="1" customHeight="1" x14ac:dyDescent="0.2">
      <c r="A20" s="305" t="s">
        <v>3349</v>
      </c>
      <c r="B20" s="376" t="s">
        <v>3350</v>
      </c>
      <c r="C20" s="377"/>
      <c r="D20" s="4"/>
      <c r="E20" s="4"/>
      <c r="F20" s="4"/>
      <c r="G20" s="4"/>
      <c r="H20" s="4"/>
      <c r="I20" s="4"/>
      <c r="J20" s="4"/>
      <c r="K20" s="4"/>
      <c r="L20" s="4"/>
      <c r="M20" s="4"/>
      <c r="N20" s="4"/>
      <c r="O20" s="4"/>
      <c r="P20" s="4"/>
      <c r="Q20" s="4"/>
    </row>
    <row r="21" spans="1:17" ht="30" hidden="1" customHeight="1" x14ac:dyDescent="0.2">
      <c r="A21" s="305" t="s">
        <v>3351</v>
      </c>
      <c r="B21" s="376" t="s">
        <v>3352</v>
      </c>
      <c r="C21" s="377"/>
      <c r="D21" s="4"/>
      <c r="E21" s="4"/>
      <c r="F21" s="4"/>
      <c r="G21" s="4"/>
      <c r="H21" s="4"/>
      <c r="I21" s="4"/>
      <c r="J21" s="4"/>
      <c r="K21" s="4"/>
      <c r="L21" s="4"/>
      <c r="M21" s="4"/>
      <c r="N21" s="4"/>
      <c r="O21" s="4"/>
      <c r="P21" s="4"/>
      <c r="Q21" s="4"/>
    </row>
    <row r="22" spans="1:17" ht="30" hidden="1" customHeight="1" x14ac:dyDescent="0.2">
      <c r="A22" s="305" t="s">
        <v>3353</v>
      </c>
      <c r="B22" s="376" t="s">
        <v>3354</v>
      </c>
      <c r="C22" s="377"/>
      <c r="D22" s="4"/>
      <c r="E22" s="4"/>
      <c r="F22" s="4"/>
      <c r="G22" s="4"/>
      <c r="H22" s="4"/>
      <c r="I22" s="4"/>
      <c r="J22" s="4"/>
      <c r="K22" s="4"/>
      <c r="L22" s="4"/>
      <c r="M22" s="4"/>
      <c r="N22" s="4"/>
      <c r="O22" s="4"/>
      <c r="P22" s="4"/>
      <c r="Q22" s="4"/>
    </row>
    <row r="23" spans="1:17" ht="30" hidden="1" customHeight="1" x14ac:dyDescent="0.2">
      <c r="A23" s="305" t="s">
        <v>3355</v>
      </c>
      <c r="B23" s="376" t="s">
        <v>3356</v>
      </c>
      <c r="C23" s="377"/>
      <c r="D23" s="4"/>
      <c r="E23" s="4"/>
      <c r="F23" s="4"/>
      <c r="G23" s="4"/>
      <c r="H23" s="4"/>
      <c r="I23" s="4"/>
      <c r="J23" s="4"/>
      <c r="K23" s="4"/>
      <c r="L23" s="4"/>
      <c r="M23" s="4"/>
      <c r="N23" s="4"/>
      <c r="O23" s="4"/>
      <c r="P23" s="4"/>
      <c r="Q23" s="4"/>
    </row>
    <row r="24" spans="1:17" ht="30" hidden="1" customHeight="1" x14ac:dyDescent="0.2">
      <c r="A24" s="305" t="s">
        <v>3357</v>
      </c>
      <c r="B24" s="376" t="s">
        <v>3358</v>
      </c>
      <c r="C24" s="377"/>
      <c r="D24" s="4"/>
      <c r="E24" s="4"/>
      <c r="F24" s="4"/>
      <c r="G24" s="4"/>
      <c r="H24" s="4"/>
      <c r="I24" s="4"/>
      <c r="J24" s="4"/>
      <c r="K24" s="4"/>
      <c r="L24" s="4"/>
      <c r="M24" s="4"/>
      <c r="N24" s="4"/>
      <c r="O24" s="4"/>
      <c r="P24" s="4"/>
      <c r="Q24" s="4"/>
    </row>
    <row r="25" spans="1:17" ht="30" hidden="1" customHeight="1" x14ac:dyDescent="0.2">
      <c r="A25" s="305" t="s">
        <v>3359</v>
      </c>
      <c r="B25" s="376" t="s">
        <v>3360</v>
      </c>
      <c r="C25" s="377"/>
      <c r="D25" s="4"/>
      <c r="E25" s="4"/>
      <c r="F25" s="4"/>
      <c r="G25" s="4"/>
      <c r="H25" s="4"/>
      <c r="I25" s="4"/>
      <c r="J25" s="4"/>
      <c r="K25" s="4"/>
      <c r="L25" s="4"/>
      <c r="M25" s="4"/>
      <c r="N25" s="4"/>
      <c r="O25" s="4"/>
      <c r="P25" s="4"/>
      <c r="Q25" s="4"/>
    </row>
    <row r="26" spans="1:17" ht="30" hidden="1" customHeight="1" x14ac:dyDescent="0.2">
      <c r="A26" s="305" t="s">
        <v>3361</v>
      </c>
      <c r="B26" s="376" t="s">
        <v>3362</v>
      </c>
      <c r="C26" s="377"/>
      <c r="D26" s="4"/>
      <c r="E26" s="4"/>
      <c r="F26" s="4"/>
      <c r="G26" s="4"/>
      <c r="H26" s="4"/>
      <c r="I26" s="4"/>
      <c r="J26" s="4"/>
      <c r="K26" s="4"/>
      <c r="L26" s="4"/>
      <c r="M26" s="4"/>
      <c r="N26" s="4"/>
      <c r="O26" s="4"/>
      <c r="P26" s="4"/>
      <c r="Q26" s="4"/>
    </row>
    <row r="27" spans="1:17" ht="70.5" hidden="1" customHeight="1" x14ac:dyDescent="0.2">
      <c r="A27" s="305" t="s">
        <v>3363</v>
      </c>
      <c r="B27" s="376" t="s">
        <v>3364</v>
      </c>
      <c r="C27" s="377"/>
      <c r="D27" s="4"/>
      <c r="E27" s="4"/>
      <c r="F27" s="4"/>
      <c r="G27" s="4"/>
      <c r="H27" s="4"/>
      <c r="I27" s="4"/>
      <c r="J27" s="4"/>
      <c r="K27" s="4"/>
      <c r="L27" s="4"/>
      <c r="M27" s="4"/>
      <c r="N27" s="4"/>
      <c r="O27" s="4"/>
      <c r="P27" s="4"/>
      <c r="Q27" s="4"/>
    </row>
    <row r="28" spans="1:17" ht="48" hidden="1" customHeight="1" x14ac:dyDescent="0.2">
      <c r="A28" s="305" t="s">
        <v>3365</v>
      </c>
      <c r="B28" s="376" t="s">
        <v>3366</v>
      </c>
      <c r="C28" s="377"/>
      <c r="D28" s="4"/>
      <c r="E28" s="4"/>
      <c r="F28" s="4"/>
      <c r="G28" s="4"/>
      <c r="H28" s="4"/>
      <c r="I28" s="4"/>
      <c r="J28" s="4"/>
      <c r="K28" s="4"/>
      <c r="L28" s="4"/>
      <c r="M28" s="4"/>
      <c r="N28" s="4"/>
      <c r="O28" s="4"/>
      <c r="P28" s="4"/>
      <c r="Q28" s="4"/>
    </row>
    <row r="29" spans="1:17" ht="100.5" hidden="1" customHeight="1" x14ac:dyDescent="0.2">
      <c r="A29" s="305" t="s">
        <v>3367</v>
      </c>
      <c r="B29" s="376" t="s">
        <v>3368</v>
      </c>
      <c r="C29" s="377"/>
      <c r="D29" s="4"/>
      <c r="E29" s="4"/>
      <c r="F29" s="4"/>
      <c r="G29" s="4"/>
      <c r="H29" s="4"/>
      <c r="I29" s="4"/>
      <c r="J29" s="4"/>
      <c r="K29" s="4"/>
      <c r="L29" s="4"/>
      <c r="M29" s="4"/>
      <c r="N29" s="4"/>
      <c r="O29" s="4"/>
      <c r="P29" s="4"/>
      <c r="Q29" s="4"/>
    </row>
    <row r="30" spans="1:17" ht="45" hidden="1" customHeight="1" x14ac:dyDescent="0.2">
      <c r="A30" s="305" t="s">
        <v>3369</v>
      </c>
      <c r="B30" s="376" t="s">
        <v>3370</v>
      </c>
      <c r="C30" s="377"/>
      <c r="D30" s="4"/>
      <c r="E30" s="4"/>
      <c r="F30" s="4"/>
      <c r="G30" s="4"/>
      <c r="H30" s="4"/>
      <c r="I30" s="4"/>
      <c r="J30" s="4"/>
      <c r="K30" s="4"/>
      <c r="L30" s="4"/>
      <c r="M30" s="4"/>
      <c r="N30" s="4"/>
      <c r="O30" s="4"/>
      <c r="P30" s="4"/>
      <c r="Q30" s="4"/>
    </row>
    <row r="31" spans="1:17" ht="45" hidden="1" customHeight="1" x14ac:dyDescent="0.2">
      <c r="A31" s="305" t="s">
        <v>3371</v>
      </c>
      <c r="B31" s="376" t="s">
        <v>3372</v>
      </c>
      <c r="C31" s="377"/>
      <c r="D31" s="4"/>
      <c r="E31" s="4"/>
      <c r="F31" s="4"/>
      <c r="G31" s="4"/>
      <c r="H31" s="4"/>
      <c r="I31" s="4"/>
      <c r="J31" s="4"/>
      <c r="K31" s="4"/>
      <c r="L31" s="4"/>
      <c r="M31" s="4"/>
      <c r="N31" s="4"/>
      <c r="O31" s="4"/>
      <c r="P31" s="4"/>
      <c r="Q31" s="4"/>
    </row>
    <row r="32" spans="1:17" ht="45" hidden="1" customHeight="1" x14ac:dyDescent="0.2">
      <c r="A32" s="305" t="s">
        <v>3373</v>
      </c>
      <c r="B32" s="376" t="s">
        <v>3374</v>
      </c>
      <c r="C32" s="377"/>
      <c r="D32" s="4"/>
      <c r="E32" s="4"/>
      <c r="F32" s="4"/>
      <c r="G32" s="4"/>
      <c r="H32" s="4"/>
      <c r="I32" s="4"/>
      <c r="J32" s="4"/>
      <c r="K32" s="4"/>
      <c r="L32" s="4"/>
      <c r="M32" s="4"/>
      <c r="N32" s="4"/>
      <c r="O32" s="4"/>
      <c r="P32" s="4"/>
      <c r="Q32" s="4"/>
    </row>
    <row r="33" spans="1:17" ht="72" hidden="1" customHeight="1" x14ac:dyDescent="0.2">
      <c r="A33" s="305" t="s">
        <v>3375</v>
      </c>
      <c r="B33" s="376" t="s">
        <v>3376</v>
      </c>
      <c r="C33" s="377"/>
      <c r="D33" s="4"/>
      <c r="E33" s="4"/>
      <c r="F33" s="4"/>
      <c r="G33" s="4"/>
      <c r="H33" s="4"/>
      <c r="I33" s="4"/>
      <c r="J33" s="4"/>
      <c r="K33" s="4"/>
      <c r="L33" s="4"/>
      <c r="M33" s="4"/>
      <c r="N33" s="4"/>
      <c r="O33" s="4"/>
      <c r="P33" s="4"/>
      <c r="Q33" s="4"/>
    </row>
    <row r="34" spans="1:17" ht="79.5" hidden="1" customHeight="1" x14ac:dyDescent="0.2">
      <c r="A34" s="305" t="s">
        <v>3377</v>
      </c>
      <c r="B34" s="376" t="s">
        <v>3378</v>
      </c>
      <c r="C34" s="377"/>
      <c r="D34" s="4"/>
      <c r="E34" s="4"/>
      <c r="F34" s="4"/>
      <c r="G34" s="4"/>
      <c r="H34" s="4"/>
      <c r="I34" s="4"/>
      <c r="J34" s="4"/>
      <c r="K34" s="4"/>
      <c r="L34" s="4"/>
      <c r="M34" s="4"/>
      <c r="N34" s="4"/>
      <c r="O34" s="4"/>
      <c r="P34" s="4"/>
      <c r="Q34" s="4"/>
    </row>
    <row r="35" spans="1:17" ht="70.5" hidden="1" customHeight="1" x14ac:dyDescent="0.2">
      <c r="A35" s="305" t="s">
        <v>3379</v>
      </c>
      <c r="B35" s="376" t="s">
        <v>3380</v>
      </c>
      <c r="C35" s="377"/>
      <c r="D35" s="4"/>
      <c r="E35" s="4"/>
      <c r="F35" s="4"/>
      <c r="G35" s="4"/>
      <c r="H35" s="4"/>
      <c r="I35" s="4"/>
      <c r="J35" s="4"/>
      <c r="K35" s="4"/>
      <c r="L35" s="4"/>
      <c r="M35" s="4"/>
      <c r="N35" s="4"/>
      <c r="O35" s="4"/>
      <c r="P35" s="4"/>
      <c r="Q35" s="4"/>
    </row>
    <row r="36" spans="1:17" ht="45.75" hidden="1" customHeight="1" x14ac:dyDescent="0.2">
      <c r="A36" s="305" t="s">
        <v>3381</v>
      </c>
      <c r="B36" s="376" t="s">
        <v>3382</v>
      </c>
      <c r="C36" s="377"/>
      <c r="D36" s="4"/>
      <c r="E36" s="4"/>
      <c r="F36" s="4"/>
      <c r="G36" s="4"/>
      <c r="H36" s="4"/>
      <c r="I36" s="4"/>
      <c r="J36" s="4"/>
      <c r="K36" s="4"/>
      <c r="L36" s="4"/>
      <c r="M36" s="4"/>
      <c r="N36" s="4"/>
      <c r="O36" s="4"/>
      <c r="P36" s="4"/>
      <c r="Q36" s="4"/>
    </row>
    <row r="37" spans="1:17" ht="54.75" hidden="1" customHeight="1" x14ac:dyDescent="0.2">
      <c r="A37" s="305" t="s">
        <v>3383</v>
      </c>
      <c r="B37" s="376" t="s">
        <v>3384</v>
      </c>
      <c r="C37" s="377"/>
      <c r="D37" s="4"/>
      <c r="E37" s="4"/>
      <c r="F37" s="4"/>
      <c r="G37" s="4"/>
      <c r="H37" s="4"/>
      <c r="I37" s="4"/>
      <c r="J37" s="4"/>
      <c r="K37" s="4"/>
      <c r="L37" s="4"/>
      <c r="M37" s="4"/>
      <c r="N37" s="4"/>
      <c r="O37" s="4"/>
      <c r="P37" s="4"/>
      <c r="Q37" s="4"/>
    </row>
    <row r="38" spans="1:17" ht="37.5" hidden="1" customHeight="1" x14ac:dyDescent="0.2">
      <c r="A38" s="305" t="s">
        <v>3385</v>
      </c>
      <c r="B38" s="376" t="s">
        <v>3386</v>
      </c>
      <c r="C38" s="377"/>
      <c r="D38" s="4"/>
      <c r="E38" s="4"/>
      <c r="F38" s="4"/>
      <c r="G38" s="4"/>
      <c r="H38" s="4"/>
      <c r="I38" s="4"/>
      <c r="J38" s="4"/>
      <c r="K38" s="4"/>
      <c r="L38" s="4"/>
      <c r="M38" s="4"/>
      <c r="N38" s="4"/>
      <c r="O38" s="4"/>
      <c r="P38" s="4"/>
      <c r="Q38" s="4"/>
    </row>
    <row r="39" spans="1:17" ht="61.5" hidden="1" customHeight="1" x14ac:dyDescent="0.2">
      <c r="A39" s="305" t="s">
        <v>3387</v>
      </c>
      <c r="B39" s="376" t="s">
        <v>3388</v>
      </c>
      <c r="C39" s="377"/>
      <c r="D39" s="4"/>
      <c r="E39" s="4"/>
      <c r="F39" s="4"/>
      <c r="G39" s="4"/>
      <c r="H39" s="4"/>
      <c r="I39" s="4"/>
      <c r="J39" s="4"/>
      <c r="K39" s="4"/>
      <c r="L39" s="4"/>
      <c r="M39" s="4"/>
      <c r="N39" s="4"/>
      <c r="O39" s="4"/>
      <c r="P39" s="4"/>
      <c r="Q39" s="4"/>
    </row>
    <row r="40" spans="1:17" ht="53.25" hidden="1" customHeight="1" x14ac:dyDescent="0.2">
      <c r="A40" s="305" t="s">
        <v>3389</v>
      </c>
      <c r="B40" s="376" t="s">
        <v>3390</v>
      </c>
      <c r="C40" s="377"/>
      <c r="D40" s="4"/>
      <c r="E40" s="4"/>
      <c r="F40" s="4"/>
      <c r="G40" s="4"/>
      <c r="H40" s="4"/>
      <c r="I40" s="4"/>
      <c r="J40" s="4"/>
      <c r="K40" s="4"/>
      <c r="L40" s="4"/>
      <c r="M40" s="4"/>
      <c r="N40" s="4"/>
      <c r="O40" s="4"/>
      <c r="P40" s="4"/>
      <c r="Q40" s="4"/>
    </row>
    <row r="41" spans="1:17" ht="73.5" hidden="1" customHeight="1" x14ac:dyDescent="0.2">
      <c r="A41" s="305" t="s">
        <v>3391</v>
      </c>
      <c r="B41" s="376" t="s">
        <v>3392</v>
      </c>
      <c r="C41" s="377"/>
      <c r="D41" s="4"/>
      <c r="E41" s="4"/>
      <c r="F41" s="4"/>
      <c r="G41" s="4"/>
      <c r="H41" s="4"/>
      <c r="I41" s="4"/>
      <c r="J41" s="4"/>
      <c r="K41" s="4"/>
      <c r="L41" s="4"/>
      <c r="M41" s="4"/>
      <c r="N41" s="4"/>
      <c r="O41" s="4"/>
      <c r="P41" s="4"/>
      <c r="Q41" s="4"/>
    </row>
    <row r="42" spans="1:17" ht="57.75" hidden="1" customHeight="1" x14ac:dyDescent="0.2">
      <c r="A42" s="305" t="s">
        <v>3393</v>
      </c>
      <c r="B42" s="376" t="s">
        <v>3394</v>
      </c>
      <c r="C42" s="377"/>
      <c r="D42" s="4"/>
      <c r="E42" s="4"/>
      <c r="F42" s="4"/>
      <c r="G42" s="4"/>
      <c r="H42" s="4"/>
      <c r="I42" s="4"/>
      <c r="J42" s="4"/>
      <c r="K42" s="4"/>
      <c r="L42" s="4"/>
      <c r="M42" s="4"/>
      <c r="N42" s="4"/>
      <c r="O42" s="4"/>
      <c r="P42" s="4"/>
      <c r="Q42" s="4"/>
    </row>
    <row r="43" spans="1:17" ht="84" hidden="1" customHeight="1" x14ac:dyDescent="0.2">
      <c r="A43" s="305" t="s">
        <v>3395</v>
      </c>
      <c r="B43" s="376" t="s">
        <v>3396</v>
      </c>
      <c r="C43" s="377"/>
      <c r="D43" s="4"/>
      <c r="E43" s="4"/>
      <c r="F43" s="4"/>
      <c r="G43" s="4"/>
      <c r="H43" s="4"/>
      <c r="I43" s="4"/>
      <c r="J43" s="4"/>
      <c r="K43" s="4"/>
      <c r="L43" s="4"/>
      <c r="M43" s="4"/>
      <c r="N43" s="4"/>
      <c r="O43" s="4"/>
      <c r="P43" s="4"/>
      <c r="Q43" s="4"/>
    </row>
    <row r="44" spans="1:17" ht="48" hidden="1" customHeight="1" x14ac:dyDescent="0.2">
      <c r="A44" s="305" t="s">
        <v>3397</v>
      </c>
      <c r="B44" s="376" t="s">
        <v>3398</v>
      </c>
      <c r="C44" s="377"/>
      <c r="D44" s="4"/>
      <c r="E44" s="4"/>
      <c r="F44" s="4"/>
      <c r="G44" s="4"/>
      <c r="H44" s="4"/>
      <c r="I44" s="4"/>
      <c r="J44" s="4"/>
      <c r="K44" s="4"/>
      <c r="L44" s="4"/>
      <c r="M44" s="4"/>
      <c r="N44" s="4"/>
      <c r="O44" s="4"/>
      <c r="P44" s="4"/>
      <c r="Q44" s="4"/>
    </row>
    <row r="45" spans="1:17" ht="57" hidden="1" customHeight="1" x14ac:dyDescent="0.2">
      <c r="A45" s="305" t="s">
        <v>3399</v>
      </c>
      <c r="B45" s="376" t="s">
        <v>3400</v>
      </c>
      <c r="C45" s="377"/>
      <c r="D45" s="4"/>
      <c r="E45" s="4"/>
      <c r="F45" s="4"/>
      <c r="G45" s="4"/>
      <c r="H45" s="4"/>
      <c r="I45" s="4"/>
      <c r="J45" s="4"/>
      <c r="K45" s="4"/>
      <c r="L45" s="4"/>
      <c r="M45" s="4"/>
      <c r="N45" s="4"/>
      <c r="O45" s="4"/>
      <c r="P45" s="4"/>
      <c r="Q45" s="4"/>
    </row>
    <row r="46" spans="1:17" ht="73.5" hidden="1" customHeight="1" x14ac:dyDescent="0.2">
      <c r="A46" s="305" t="s">
        <v>3401</v>
      </c>
      <c r="B46" s="381" t="s">
        <v>3402</v>
      </c>
      <c r="C46" s="377"/>
      <c r="D46" s="41"/>
      <c r="E46" s="4"/>
      <c r="F46" s="4"/>
      <c r="G46" s="4"/>
      <c r="H46" s="4"/>
      <c r="I46" s="4"/>
      <c r="J46" s="4"/>
      <c r="K46" s="4"/>
      <c r="L46" s="4"/>
      <c r="M46" s="4"/>
      <c r="N46" s="4"/>
      <c r="O46" s="4"/>
      <c r="P46" s="4"/>
      <c r="Q46" s="4"/>
    </row>
    <row r="47" spans="1:17" ht="66" hidden="1" customHeight="1" x14ac:dyDescent="0.2">
      <c r="A47" s="46" t="s">
        <v>3403</v>
      </c>
      <c r="B47" s="382" t="s">
        <v>3404</v>
      </c>
      <c r="C47" s="382"/>
      <c r="D47" s="4"/>
      <c r="E47" s="4"/>
      <c r="F47" s="4"/>
      <c r="G47" s="4"/>
      <c r="H47" s="4"/>
      <c r="I47" s="4"/>
      <c r="J47" s="4"/>
      <c r="K47" s="4"/>
      <c r="L47" s="4"/>
      <c r="M47" s="4"/>
      <c r="N47" s="4"/>
      <c r="O47" s="4"/>
      <c r="P47" s="4"/>
      <c r="Q47" s="4"/>
    </row>
    <row r="48" spans="1:17" ht="123.75" customHeight="1" x14ac:dyDescent="0.2">
      <c r="A48" s="267" t="s">
        <v>3405</v>
      </c>
      <c r="B48" s="380" t="s">
        <v>3406</v>
      </c>
      <c r="C48" s="379"/>
      <c r="D48" s="4"/>
      <c r="E48" s="4"/>
      <c r="F48" s="4"/>
      <c r="G48" s="4"/>
      <c r="H48" s="4"/>
      <c r="I48" s="4"/>
      <c r="J48" s="4"/>
      <c r="K48" s="4"/>
      <c r="L48" s="4"/>
      <c r="M48" s="4"/>
      <c r="N48" s="4"/>
      <c r="O48" s="4"/>
      <c r="P48" s="4"/>
      <c r="Q48" s="4"/>
    </row>
    <row r="49" spans="1:17" ht="34.5" customHeight="1" x14ac:dyDescent="0.2">
      <c r="A49" s="267" t="s">
        <v>3407</v>
      </c>
      <c r="B49" s="378" t="s">
        <v>3408</v>
      </c>
      <c r="C49" s="379"/>
      <c r="D49" s="4"/>
      <c r="E49" s="4"/>
      <c r="F49" s="4"/>
      <c r="G49" s="4"/>
      <c r="H49" s="4"/>
      <c r="I49" s="4"/>
      <c r="J49" s="4"/>
      <c r="K49" s="4"/>
      <c r="L49" s="4"/>
      <c r="M49" s="4"/>
      <c r="N49" s="4"/>
      <c r="O49" s="4"/>
      <c r="P49" s="4"/>
      <c r="Q49" s="4"/>
    </row>
    <row r="50" spans="1:17" ht="34.5" customHeight="1" x14ac:dyDescent="0.2">
      <c r="A50" s="267" t="s">
        <v>3409</v>
      </c>
      <c r="B50" s="378" t="s">
        <v>3410</v>
      </c>
      <c r="C50" s="379"/>
      <c r="D50" s="4"/>
      <c r="E50" s="4"/>
      <c r="F50" s="4"/>
      <c r="G50" s="4"/>
      <c r="H50" s="4"/>
      <c r="I50" s="4"/>
      <c r="J50" s="4"/>
      <c r="K50" s="4"/>
      <c r="L50" s="4"/>
      <c r="M50" s="4"/>
      <c r="N50" s="4"/>
      <c r="O50" s="4"/>
      <c r="P50" s="4"/>
      <c r="Q50" s="4"/>
    </row>
    <row r="51" spans="1:17" ht="31.5" customHeight="1" x14ac:dyDescent="0.2">
      <c r="A51" s="306" t="s">
        <v>3411</v>
      </c>
      <c r="B51" s="376" t="s">
        <v>3412</v>
      </c>
      <c r="C51" s="377"/>
      <c r="D51" s="4"/>
      <c r="E51" s="4"/>
      <c r="F51" s="4"/>
      <c r="G51" s="4"/>
      <c r="H51" s="4"/>
      <c r="I51" s="4"/>
      <c r="J51" s="4"/>
      <c r="K51" s="4"/>
      <c r="L51" s="4"/>
      <c r="M51" s="4"/>
      <c r="N51" s="4"/>
      <c r="O51" s="4"/>
      <c r="P51" s="4"/>
      <c r="Q51" s="4"/>
    </row>
    <row r="52" spans="1:17" ht="31.5" customHeight="1" x14ac:dyDescent="0.2">
      <c r="A52" s="306" t="s">
        <v>3413</v>
      </c>
      <c r="B52" s="376" t="s">
        <v>3414</v>
      </c>
      <c r="C52" s="377"/>
      <c r="D52" s="4"/>
      <c r="E52" s="4"/>
      <c r="F52" s="4"/>
      <c r="G52" s="4"/>
      <c r="H52" s="4"/>
      <c r="I52" s="4"/>
      <c r="J52" s="4"/>
      <c r="K52" s="4"/>
      <c r="L52" s="4"/>
      <c r="M52" s="4"/>
      <c r="N52" s="4"/>
      <c r="O52" s="4"/>
      <c r="P52" s="4"/>
      <c r="Q52" s="4"/>
    </row>
    <row r="53" spans="1:17" ht="31.5" customHeight="1" x14ac:dyDescent="0.2">
      <c r="A53" s="306" t="s">
        <v>3415</v>
      </c>
      <c r="B53" s="374" t="s">
        <v>3416</v>
      </c>
      <c r="C53" s="375"/>
      <c r="D53" s="4"/>
      <c r="E53" s="4"/>
      <c r="F53" s="4"/>
      <c r="G53" s="4"/>
      <c r="H53" s="4"/>
      <c r="I53" s="4"/>
      <c r="J53" s="4"/>
      <c r="K53" s="4"/>
      <c r="L53" s="4"/>
      <c r="M53" s="4"/>
      <c r="N53" s="4"/>
      <c r="O53" s="4"/>
      <c r="P53" s="4"/>
      <c r="Q53" s="4"/>
    </row>
    <row r="54" spans="1:17" ht="31.5" customHeight="1" x14ac:dyDescent="0.2">
      <c r="A54" s="306" t="s">
        <v>3417</v>
      </c>
      <c r="B54" s="374" t="s">
        <v>3418</v>
      </c>
      <c r="C54" s="375"/>
      <c r="D54" s="4"/>
      <c r="E54" s="4"/>
      <c r="F54" s="4"/>
      <c r="G54" s="4"/>
      <c r="H54" s="4"/>
      <c r="I54" s="4"/>
      <c r="J54" s="4"/>
      <c r="K54" s="4"/>
      <c r="L54" s="4"/>
      <c r="M54" s="4"/>
      <c r="N54" s="4"/>
      <c r="O54" s="4"/>
      <c r="P54" s="4"/>
      <c r="Q54" s="4"/>
    </row>
    <row r="55" spans="1:17" ht="54.6" customHeight="1" x14ac:dyDescent="0.2">
      <c r="A55" s="306" t="s">
        <v>3419</v>
      </c>
      <c r="B55" s="374" t="s">
        <v>3420</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A4" workbookViewId="0">
      <selection activeCell="C12" sqref="C12"/>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32512</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1680818.63</v>
      </c>
      <c r="I16" s="170">
        <f>'PR-RAS'!E6</f>
        <v>2035599.71</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1088026.3</v>
      </c>
      <c r="I17" s="170">
        <f>'PR-RAS'!E151</f>
        <v>1148910.1800000002</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299053.74999999977</v>
      </c>
      <c r="I18" s="170">
        <f>'PR-RAS'!E645</f>
        <v>417049.49000000022</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5183922.3400000008</v>
      </c>
      <c r="I20" s="173">
        <f>BILANCA!E7</f>
        <v>5832843.5799999991</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653112.16</v>
      </c>
      <c r="I21" s="175">
        <f>BILANCA!E68</f>
        <v>821130.54</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32297.020000000004</v>
      </c>
      <c r="I22" s="175">
        <f>BILANCA!E176</f>
        <v>41398.58</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5804737.4799999995</v>
      </c>
      <c r="I23" s="177">
        <f>BILANCA!E237</f>
        <v>6612575.54</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258284.79999999999</v>
      </c>
      <c r="I24" s="173">
        <f>'RAS-funkcijski'!E5</f>
        <v>279417.92</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41021.79</v>
      </c>
      <c r="I25" s="175">
        <f>'RAS-funkcijski'!E35</f>
        <v>75022.320000000007</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301476.57</v>
      </c>
      <c r="I26" s="175">
        <f>'RAS-funkcijski'!E88</f>
        <v>337652.53</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336400.57</v>
      </c>
      <c r="I27" s="175">
        <f>'RAS-funkcijski'!E114</f>
        <v>378483.75</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1485984.8099999998</v>
      </c>
      <c r="I28" s="179">
        <f>'RAS-funkcijski'!E141</f>
        <v>1932919.11</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1365.89</v>
      </c>
      <c r="I29" s="173">
        <f>'P-VRIO'!E5</f>
        <v>3385.62</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1365.89</v>
      </c>
      <c r="I30" s="175">
        <f>'P-VRIO'!E22</f>
        <v>3385.62</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23271.64</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30806.90000000014</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30806.9</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32" zoomScaleNormal="100" workbookViewId="0">
      <selection activeCell="E413" sqref="E413"/>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1680818.63</v>
      </c>
      <c r="E6" s="51">
        <f>E7+E44+E50+E82+E106+E124+E133+E139</f>
        <v>2035599.71</v>
      </c>
      <c r="F6" s="52">
        <f t="shared" ref="F6:F131" si="0">IF(D6&lt;&gt;0,IF(E6/D6&gt;=100,"&gt;&gt;100",E6/D6*100),"-")</f>
        <v>121.10763610467599</v>
      </c>
    </row>
    <row r="7" spans="1:25" ht="12.75" customHeight="1" x14ac:dyDescent="0.2">
      <c r="A7" s="53">
        <v>61</v>
      </c>
      <c r="B7" s="294" t="s">
        <v>60</v>
      </c>
      <c r="C7" s="50" t="s">
        <v>61</v>
      </c>
      <c r="D7" s="51">
        <f t="shared" ref="D7:E7" si="1">D8+D17+D23+D29+D37+D40</f>
        <v>574642.21</v>
      </c>
      <c r="E7" s="51">
        <f t="shared" si="1"/>
        <v>689240.49000000011</v>
      </c>
      <c r="F7" s="52">
        <f t="shared" si="0"/>
        <v>119.94254477059737</v>
      </c>
    </row>
    <row r="8" spans="1:25" ht="12.75" customHeight="1" x14ac:dyDescent="0.2">
      <c r="A8" s="53">
        <v>611</v>
      </c>
      <c r="B8" s="85" t="s">
        <v>62</v>
      </c>
      <c r="C8" s="50" t="s">
        <v>63</v>
      </c>
      <c r="D8" s="51">
        <f t="shared" ref="D8:E8" si="2">SUM(D9:D14)-D15-D16</f>
        <v>546165.84</v>
      </c>
      <c r="E8" s="51">
        <f t="shared" si="2"/>
        <v>667735.67000000004</v>
      </c>
      <c r="F8" s="52">
        <f t="shared" si="0"/>
        <v>122.25877583262989</v>
      </c>
    </row>
    <row r="9" spans="1:25" ht="12.75" customHeight="1" x14ac:dyDescent="0.2">
      <c r="A9" s="53">
        <v>6111</v>
      </c>
      <c r="B9" s="85" t="s">
        <v>64</v>
      </c>
      <c r="C9" s="50" t="s">
        <v>65</v>
      </c>
      <c r="D9" s="242">
        <v>641087.57999999996</v>
      </c>
      <c r="E9" s="242">
        <v>785525.02</v>
      </c>
      <c r="F9" s="52">
        <f t="shared" si="0"/>
        <v>122.53006367710321</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0</v>
      </c>
      <c r="E13" s="242">
        <v>0</v>
      </c>
      <c r="F13" s="52" t="str">
        <f t="shared" si="0"/>
        <v>-</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94921.74</v>
      </c>
      <c r="E15" s="242">
        <v>117789.35</v>
      </c>
      <c r="F15" s="52">
        <f t="shared" si="0"/>
        <v>124.09101434508048</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26845.599999999999</v>
      </c>
      <c r="E23" s="51">
        <f t="shared" si="4"/>
        <v>17615.650000000001</v>
      </c>
      <c r="F23" s="52">
        <f t="shared" si="0"/>
        <v>65.618388115743372</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26845.599999999999</v>
      </c>
      <c r="E27" s="242">
        <v>17615.650000000001</v>
      </c>
      <c r="F27" s="52">
        <f t="shared" si="0"/>
        <v>65.618388115743372</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1630.77</v>
      </c>
      <c r="E29" s="51">
        <f t="shared" si="5"/>
        <v>3889.1699999999996</v>
      </c>
      <c r="F29" s="52">
        <f t="shared" si="0"/>
        <v>238.48672712890226</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1630.77</v>
      </c>
      <c r="E31" s="242">
        <v>3866.49</v>
      </c>
      <c r="F31" s="52">
        <f t="shared" si="0"/>
        <v>237.09597306793722</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22.68</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868070.64</v>
      </c>
      <c r="E50" s="51">
        <f>E51+E54+E59+E62+E65+E68+E71+E74+E77</f>
        <v>1119819.3199999998</v>
      </c>
      <c r="F50" s="52">
        <f t="shared" si="0"/>
        <v>129.00094397847619</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855655.06</v>
      </c>
      <c r="E59" s="51">
        <f t="shared" si="12"/>
        <v>1078361.92</v>
      </c>
      <c r="F59" s="52">
        <f t="shared" si="0"/>
        <v>126.02764483155163</v>
      </c>
    </row>
    <row r="60" spans="1:6" ht="24" x14ac:dyDescent="0.2">
      <c r="A60" s="53">
        <v>6331</v>
      </c>
      <c r="B60" s="86" t="s">
        <v>166</v>
      </c>
      <c r="C60" s="50" t="s">
        <v>167</v>
      </c>
      <c r="D60" s="242">
        <v>642041.66</v>
      </c>
      <c r="E60" s="242">
        <v>635508.18999999994</v>
      </c>
      <c r="F60" s="52">
        <f t="shared" si="0"/>
        <v>98.982391578764521</v>
      </c>
    </row>
    <row r="61" spans="1:6" ht="24" x14ac:dyDescent="0.2">
      <c r="A61" s="53">
        <v>6332</v>
      </c>
      <c r="B61" s="86" t="s">
        <v>168</v>
      </c>
      <c r="C61" s="50" t="s">
        <v>169</v>
      </c>
      <c r="D61" s="242">
        <v>213613.4</v>
      </c>
      <c r="E61" s="242">
        <v>442853.73</v>
      </c>
      <c r="F61" s="52">
        <f t="shared" si="0"/>
        <v>207.31551953201438</v>
      </c>
    </row>
    <row r="62" spans="1:6" ht="12.75" customHeight="1" x14ac:dyDescent="0.2">
      <c r="A62" s="53">
        <v>634</v>
      </c>
      <c r="B62" s="85" t="s">
        <v>170</v>
      </c>
      <c r="C62" s="50" t="s">
        <v>171</v>
      </c>
      <c r="D62" s="51">
        <f t="shared" ref="D62:E62" si="13">SUM(D63:D64)</f>
        <v>8951.51</v>
      </c>
      <c r="E62" s="51">
        <f t="shared" si="13"/>
        <v>7736.2</v>
      </c>
      <c r="F62" s="52">
        <f t="shared" si="0"/>
        <v>86.423407894310571</v>
      </c>
    </row>
    <row r="63" spans="1:6" ht="12.75" customHeight="1" x14ac:dyDescent="0.2">
      <c r="A63" s="53">
        <v>6341</v>
      </c>
      <c r="B63" s="85" t="s">
        <v>172</v>
      </c>
      <c r="C63" s="50" t="s">
        <v>173</v>
      </c>
      <c r="D63" s="242">
        <v>8951.51</v>
      </c>
      <c r="E63" s="242">
        <v>7736.2</v>
      </c>
      <c r="F63" s="52">
        <f t="shared" si="0"/>
        <v>86.423407894310571</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3464.07</v>
      </c>
      <c r="E68" s="51">
        <f t="shared" si="15"/>
        <v>33721.199999999997</v>
      </c>
      <c r="F68" s="52">
        <f t="shared" si="0"/>
        <v>973.45607912080288</v>
      </c>
    </row>
    <row r="69" spans="1:6" ht="12.75" customHeight="1" x14ac:dyDescent="0.2">
      <c r="A69" s="53" t="s">
        <v>184</v>
      </c>
      <c r="B69" s="85" t="s">
        <v>185</v>
      </c>
      <c r="C69" s="50" t="s">
        <v>184</v>
      </c>
      <c r="D69" s="242">
        <v>3464.07</v>
      </c>
      <c r="E69" s="242">
        <v>33721.199999999997</v>
      </c>
      <c r="F69" s="52">
        <f t="shared" si="0"/>
        <v>973.45607912080288</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0</v>
      </c>
      <c r="E76" s="242">
        <v>0</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55923.409999999996</v>
      </c>
      <c r="E82" s="51">
        <f t="shared" si="19"/>
        <v>54029.130000000005</v>
      </c>
      <c r="F82" s="52">
        <f t="shared" si="0"/>
        <v>96.612724438656386</v>
      </c>
    </row>
    <row r="83" spans="1:6" ht="12.75" customHeight="1" x14ac:dyDescent="0.2">
      <c r="A83" s="53">
        <v>641</v>
      </c>
      <c r="B83" s="85" t="s">
        <v>212</v>
      </c>
      <c r="C83" s="50" t="s">
        <v>213</v>
      </c>
      <c r="D83" s="51">
        <f t="shared" ref="D83:E83" si="20">SUM(D84:D90)</f>
        <v>42.290000000000006</v>
      </c>
      <c r="E83" s="51">
        <f t="shared" si="20"/>
        <v>0.44</v>
      </c>
      <c r="F83" s="52">
        <f t="shared" si="0"/>
        <v>1.0404350910380702</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0.52</v>
      </c>
      <c r="E85" s="242">
        <v>0.44</v>
      </c>
      <c r="F85" s="52">
        <f t="shared" si="0"/>
        <v>84.615384615384613</v>
      </c>
    </row>
    <row r="86" spans="1:6" ht="12.75" customHeight="1" x14ac:dyDescent="0.2">
      <c r="A86" s="53">
        <v>6414</v>
      </c>
      <c r="B86" s="85" t="s">
        <v>218</v>
      </c>
      <c r="C86" s="50" t="s">
        <v>219</v>
      </c>
      <c r="D86" s="242">
        <v>41.77</v>
      </c>
      <c r="E86" s="242">
        <v>0</v>
      </c>
      <c r="F86" s="52">
        <f t="shared" si="0"/>
        <v>0</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55881.119999999995</v>
      </c>
      <c r="E91" s="51">
        <f t="shared" si="21"/>
        <v>54028.69</v>
      </c>
      <c r="F91" s="52">
        <f t="shared" si="0"/>
        <v>96.685052124939531</v>
      </c>
    </row>
    <row r="92" spans="1:6" ht="12.75" customHeight="1" x14ac:dyDescent="0.2">
      <c r="A92" s="53">
        <v>6421</v>
      </c>
      <c r="B92" s="85" t="s">
        <v>230</v>
      </c>
      <c r="C92" s="50" t="s">
        <v>231</v>
      </c>
      <c r="D92" s="242">
        <v>1069.94</v>
      </c>
      <c r="E92" s="242">
        <v>913.82</v>
      </c>
      <c r="F92" s="52">
        <f t="shared" si="0"/>
        <v>85.408527580985847</v>
      </c>
    </row>
    <row r="93" spans="1:6" ht="12.75" customHeight="1" x14ac:dyDescent="0.2">
      <c r="A93" s="53">
        <v>6422</v>
      </c>
      <c r="B93" s="85" t="s">
        <v>232</v>
      </c>
      <c r="C93" s="50" t="s">
        <v>233</v>
      </c>
      <c r="D93" s="242">
        <v>26036.9</v>
      </c>
      <c r="E93" s="242">
        <v>26534.19</v>
      </c>
      <c r="F93" s="52">
        <f t="shared" si="0"/>
        <v>101.9099431960026</v>
      </c>
    </row>
    <row r="94" spans="1:6" ht="12.75" customHeight="1" x14ac:dyDescent="0.2">
      <c r="A94" s="53">
        <v>6423</v>
      </c>
      <c r="B94" s="85" t="s">
        <v>234</v>
      </c>
      <c r="C94" s="50" t="s">
        <v>235</v>
      </c>
      <c r="D94" s="242">
        <v>25791.61</v>
      </c>
      <c r="E94" s="242">
        <v>25238.85</v>
      </c>
      <c r="F94" s="52">
        <f t="shared" si="0"/>
        <v>97.856822431790789</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2982.67</v>
      </c>
      <c r="E97" s="242">
        <v>1341.83</v>
      </c>
      <c r="F97" s="52">
        <f t="shared" si="0"/>
        <v>44.987544716646497</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175232.21</v>
      </c>
      <c r="E106" s="51">
        <f t="shared" si="23"/>
        <v>161549.09</v>
      </c>
      <c r="F106" s="52">
        <f t="shared" si="0"/>
        <v>92.191435581392255</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104288.88999999998</v>
      </c>
      <c r="E112" s="51">
        <f t="shared" si="25"/>
        <v>101117.54000000001</v>
      </c>
      <c r="F112" s="52">
        <f t="shared" si="0"/>
        <v>96.959072054559243</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485.57</v>
      </c>
      <c r="E114" s="242">
        <v>273.83</v>
      </c>
      <c r="F114" s="52">
        <f t="shared" si="0"/>
        <v>56.393516897666665</v>
      </c>
    </row>
    <row r="115" spans="1:6" ht="12.75" customHeight="1" x14ac:dyDescent="0.2">
      <c r="A115" s="53">
        <v>6524</v>
      </c>
      <c r="B115" s="85" t="s">
        <v>276</v>
      </c>
      <c r="C115" s="50" t="s">
        <v>277</v>
      </c>
      <c r="D115" s="242">
        <v>29285.78</v>
      </c>
      <c r="E115" s="242">
        <v>2891.72</v>
      </c>
      <c r="F115" s="52">
        <f t="shared" si="0"/>
        <v>9.8741436970434115</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74517.539999999994</v>
      </c>
      <c r="E117" s="242">
        <v>97951.99</v>
      </c>
      <c r="F117" s="52">
        <f t="shared" si="0"/>
        <v>131.44823352998506</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70943.320000000007</v>
      </c>
      <c r="E120" s="51">
        <f t="shared" si="26"/>
        <v>60431.549999999996</v>
      </c>
      <c r="F120" s="52">
        <f t="shared" si="0"/>
        <v>85.182861473074539</v>
      </c>
    </row>
    <row r="121" spans="1:6" ht="12.75" customHeight="1" x14ac:dyDescent="0.2">
      <c r="A121" s="53">
        <v>6531</v>
      </c>
      <c r="B121" s="85" t="s">
        <v>288</v>
      </c>
      <c r="C121" s="50" t="s">
        <v>289</v>
      </c>
      <c r="D121" s="242">
        <v>10639.16</v>
      </c>
      <c r="E121" s="242">
        <v>2411.85</v>
      </c>
      <c r="F121" s="52">
        <f t="shared" si="0"/>
        <v>22.669552859436269</v>
      </c>
    </row>
    <row r="122" spans="1:6" ht="12.75" customHeight="1" x14ac:dyDescent="0.2">
      <c r="A122" s="53">
        <v>6532</v>
      </c>
      <c r="B122" s="85" t="s">
        <v>290</v>
      </c>
      <c r="C122" s="50" t="s">
        <v>291</v>
      </c>
      <c r="D122" s="242">
        <v>60304.160000000003</v>
      </c>
      <c r="E122" s="242">
        <v>58019.7</v>
      </c>
      <c r="F122" s="52">
        <f t="shared" si="0"/>
        <v>96.211770464923134</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6565.2699999999995</v>
      </c>
      <c r="E124" s="51">
        <f t="shared" si="27"/>
        <v>10235.280000000001</v>
      </c>
      <c r="F124" s="52">
        <f t="shared" si="0"/>
        <v>155.90036662620125</v>
      </c>
    </row>
    <row r="125" spans="1:6" ht="12.75" customHeight="1" x14ac:dyDescent="0.2">
      <c r="A125" s="53">
        <v>661</v>
      </c>
      <c r="B125" s="86" t="s">
        <v>296</v>
      </c>
      <c r="C125" s="50" t="s">
        <v>297</v>
      </c>
      <c r="D125" s="51">
        <f t="shared" ref="D125:E125" si="28">SUM(D126:D127)</f>
        <v>4559.03</v>
      </c>
      <c r="E125" s="51">
        <f t="shared" si="28"/>
        <v>9860.3700000000008</v>
      </c>
      <c r="F125" s="52">
        <f t="shared" si="0"/>
        <v>216.28219160654791</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4559.03</v>
      </c>
      <c r="E127" s="242">
        <v>9860.3700000000008</v>
      </c>
      <c r="F127" s="52">
        <f t="shared" si="0"/>
        <v>216.28219160654791</v>
      </c>
    </row>
    <row r="128" spans="1:6" ht="24" x14ac:dyDescent="0.2">
      <c r="A128" s="53">
        <v>663</v>
      </c>
      <c r="B128" s="231" t="s">
        <v>302</v>
      </c>
      <c r="C128" s="50" t="s">
        <v>303</v>
      </c>
      <c r="D128" s="51">
        <f t="shared" ref="D128:E128" si="29">SUM(D129:D132)</f>
        <v>2006.24</v>
      </c>
      <c r="E128" s="51">
        <f t="shared" si="29"/>
        <v>374.91</v>
      </c>
      <c r="F128" s="52">
        <f t="shared" si="0"/>
        <v>18.687195948640241</v>
      </c>
    </row>
    <row r="129" spans="1:6" ht="12.75" customHeight="1" x14ac:dyDescent="0.2">
      <c r="A129" s="53">
        <v>6631</v>
      </c>
      <c r="B129" s="86" t="s">
        <v>304</v>
      </c>
      <c r="C129" s="50" t="s">
        <v>305</v>
      </c>
      <c r="D129" s="242">
        <v>2006.24</v>
      </c>
      <c r="E129" s="242">
        <v>374.91</v>
      </c>
      <c r="F129" s="52">
        <f t="shared" si="0"/>
        <v>18.687195948640241</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384.89</v>
      </c>
      <c r="E139" s="51">
        <f t="shared" si="33"/>
        <v>726.4</v>
      </c>
      <c r="F139" s="52">
        <f t="shared" si="31"/>
        <v>188.72924731741537</v>
      </c>
    </row>
    <row r="140" spans="1:6" ht="12.75" customHeight="1" x14ac:dyDescent="0.2">
      <c r="A140" s="53">
        <v>681</v>
      </c>
      <c r="B140" s="85" t="s">
        <v>326</v>
      </c>
      <c r="C140" s="50" t="s">
        <v>327</v>
      </c>
      <c r="D140" s="51">
        <f t="shared" ref="D140:E140" si="34">SUM(D141:D149)</f>
        <v>66.36</v>
      </c>
      <c r="E140" s="51">
        <f t="shared" si="34"/>
        <v>0</v>
      </c>
      <c r="F140" s="52">
        <f t="shared" si="31"/>
        <v>0</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66.36</v>
      </c>
      <c r="E149" s="242">
        <v>0</v>
      </c>
      <c r="F149" s="52">
        <f t="shared" si="31"/>
        <v>0</v>
      </c>
    </row>
    <row r="150" spans="1:6" ht="12.75" customHeight="1" x14ac:dyDescent="0.2">
      <c r="A150" s="53">
        <v>683</v>
      </c>
      <c r="B150" s="85" t="s">
        <v>346</v>
      </c>
      <c r="C150" s="50" t="s">
        <v>347</v>
      </c>
      <c r="D150" s="242">
        <v>318.52999999999997</v>
      </c>
      <c r="E150" s="242">
        <v>726.4</v>
      </c>
      <c r="F150" s="52">
        <f t="shared" si="31"/>
        <v>228.04759363325275</v>
      </c>
    </row>
    <row r="151" spans="1:6" ht="12.75" customHeight="1" x14ac:dyDescent="0.2">
      <c r="A151" s="53">
        <v>3</v>
      </c>
      <c r="B151" s="85" t="s">
        <v>348</v>
      </c>
      <c r="C151" s="50" t="s">
        <v>56</v>
      </c>
      <c r="D151" s="51">
        <f t="shared" ref="D151:E151" si="35">D152+D163+D196+D215+D224+D252+D263</f>
        <v>1088026.3</v>
      </c>
      <c r="E151" s="51">
        <f t="shared" si="35"/>
        <v>1148910.1800000002</v>
      </c>
      <c r="F151" s="52">
        <f t="shared" si="31"/>
        <v>105.59580958658812</v>
      </c>
    </row>
    <row r="152" spans="1:6" ht="12.75" customHeight="1" x14ac:dyDescent="0.2">
      <c r="A152" s="53">
        <v>31</v>
      </c>
      <c r="B152" s="85" t="s">
        <v>349</v>
      </c>
      <c r="C152" s="50" t="s">
        <v>350</v>
      </c>
      <c r="D152" s="51">
        <f t="shared" ref="D152:E152" si="36">D153+D158+D159</f>
        <v>304687.5</v>
      </c>
      <c r="E152" s="51">
        <f t="shared" si="36"/>
        <v>373674.74</v>
      </c>
      <c r="F152" s="52">
        <f t="shared" si="31"/>
        <v>122.64196594871794</v>
      </c>
    </row>
    <row r="153" spans="1:6" ht="12.75" customHeight="1" x14ac:dyDescent="0.2">
      <c r="A153" s="53">
        <v>311</v>
      </c>
      <c r="B153" s="85" t="s">
        <v>351</v>
      </c>
      <c r="C153" s="50" t="s">
        <v>352</v>
      </c>
      <c r="D153" s="51">
        <f t="shared" ref="D153:E153" si="37">SUM(D154:D157)</f>
        <v>247730.67</v>
      </c>
      <c r="E153" s="51">
        <f t="shared" si="37"/>
        <v>297235.65999999997</v>
      </c>
      <c r="F153" s="52">
        <f t="shared" si="31"/>
        <v>119.9833916406071</v>
      </c>
    </row>
    <row r="154" spans="1:6" ht="12.75" customHeight="1" x14ac:dyDescent="0.2">
      <c r="A154" s="53">
        <v>3111</v>
      </c>
      <c r="B154" s="85" t="s">
        <v>353</v>
      </c>
      <c r="C154" s="50" t="s">
        <v>354</v>
      </c>
      <c r="D154" s="242">
        <v>247730.67</v>
      </c>
      <c r="E154" s="242">
        <v>291926.21999999997</v>
      </c>
      <c r="F154" s="52">
        <f t="shared" si="31"/>
        <v>117.84016084887672</v>
      </c>
    </row>
    <row r="155" spans="1:6" ht="12.75" customHeight="1" x14ac:dyDescent="0.2">
      <c r="A155" s="53">
        <v>3112</v>
      </c>
      <c r="B155" s="85" t="s">
        <v>355</v>
      </c>
      <c r="C155" s="50" t="s">
        <v>356</v>
      </c>
      <c r="D155" s="242">
        <v>0</v>
      </c>
      <c r="E155" s="242">
        <v>5309.44</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23693.3</v>
      </c>
      <c r="E158" s="242">
        <v>39042.58</v>
      </c>
      <c r="F158" s="52">
        <f t="shared" si="31"/>
        <v>164.78320875521771</v>
      </c>
    </row>
    <row r="159" spans="1:6" ht="12.75" customHeight="1" x14ac:dyDescent="0.2">
      <c r="A159" s="53">
        <v>313</v>
      </c>
      <c r="B159" s="85" t="s">
        <v>363</v>
      </c>
      <c r="C159" s="50" t="s">
        <v>364</v>
      </c>
      <c r="D159" s="51">
        <f t="shared" ref="D159:E159" si="38">SUM(D160:D162)</f>
        <v>33263.53</v>
      </c>
      <c r="E159" s="51">
        <f t="shared" si="38"/>
        <v>37396.5</v>
      </c>
      <c r="F159" s="52">
        <f t="shared" si="31"/>
        <v>112.42492904391086</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33263.53</v>
      </c>
      <c r="E161" s="242">
        <v>37396.5</v>
      </c>
      <c r="F161" s="52">
        <f t="shared" si="31"/>
        <v>112.42492904391086</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426704.34</v>
      </c>
      <c r="E163" s="51">
        <f t="shared" si="39"/>
        <v>423540.4</v>
      </c>
      <c r="F163" s="52">
        <f t="shared" si="31"/>
        <v>99.25851703312884</v>
      </c>
    </row>
    <row r="164" spans="1:6" ht="12.75" customHeight="1" x14ac:dyDescent="0.2">
      <c r="A164" s="53">
        <v>321</v>
      </c>
      <c r="B164" s="85" t="s">
        <v>372</v>
      </c>
      <c r="C164" s="50" t="s">
        <v>373</v>
      </c>
      <c r="D164" s="51">
        <f t="shared" ref="D164:E164" si="40">SUM(D165:D168)</f>
        <v>16716.759999999998</v>
      </c>
      <c r="E164" s="51">
        <f t="shared" si="40"/>
        <v>21991.16</v>
      </c>
      <c r="F164" s="52">
        <f t="shared" si="31"/>
        <v>131.55156860539964</v>
      </c>
    </row>
    <row r="165" spans="1:6" ht="12.75" customHeight="1" x14ac:dyDescent="0.2">
      <c r="A165" s="53">
        <v>3211</v>
      </c>
      <c r="B165" s="85" t="s">
        <v>374</v>
      </c>
      <c r="C165" s="50" t="s">
        <v>375</v>
      </c>
      <c r="D165" s="242">
        <v>2318.63</v>
      </c>
      <c r="E165" s="242">
        <v>2575.42</v>
      </c>
      <c r="F165" s="52">
        <f t="shared" si="31"/>
        <v>111.0750745052035</v>
      </c>
    </row>
    <row r="166" spans="1:6" ht="12.75" customHeight="1" x14ac:dyDescent="0.2">
      <c r="A166" s="53">
        <v>3212</v>
      </c>
      <c r="B166" s="85" t="s">
        <v>376</v>
      </c>
      <c r="C166" s="50" t="s">
        <v>377</v>
      </c>
      <c r="D166" s="242">
        <v>12579.63</v>
      </c>
      <c r="E166" s="242">
        <v>15384.76</v>
      </c>
      <c r="F166" s="52">
        <f t="shared" si="31"/>
        <v>122.29898653616999</v>
      </c>
    </row>
    <row r="167" spans="1:6" ht="12.75" customHeight="1" x14ac:dyDescent="0.2">
      <c r="A167" s="53">
        <v>3213</v>
      </c>
      <c r="B167" s="85" t="s">
        <v>378</v>
      </c>
      <c r="C167" s="50" t="s">
        <v>379</v>
      </c>
      <c r="D167" s="242">
        <v>1126.48</v>
      </c>
      <c r="E167" s="242">
        <v>2686.98</v>
      </c>
      <c r="F167" s="52">
        <f t="shared" si="31"/>
        <v>238.52886868830336</v>
      </c>
    </row>
    <row r="168" spans="1:6" ht="12.75" customHeight="1" x14ac:dyDescent="0.2">
      <c r="A168" s="53">
        <v>3214</v>
      </c>
      <c r="B168" s="85" t="s">
        <v>380</v>
      </c>
      <c r="C168" s="50" t="s">
        <v>381</v>
      </c>
      <c r="D168" s="242">
        <v>692.02</v>
      </c>
      <c r="E168" s="242">
        <v>1344</v>
      </c>
      <c r="F168" s="52">
        <f t="shared" si="31"/>
        <v>194.21404005664579</v>
      </c>
    </row>
    <row r="169" spans="1:6" ht="12.75" customHeight="1" x14ac:dyDescent="0.2">
      <c r="A169" s="53">
        <v>322</v>
      </c>
      <c r="B169" s="85" t="s">
        <v>382</v>
      </c>
      <c r="C169" s="50" t="s">
        <v>383</v>
      </c>
      <c r="D169" s="51">
        <f t="shared" ref="D169:E169" si="41">SUM(D170:D176)</f>
        <v>87363.87</v>
      </c>
      <c r="E169" s="51">
        <f t="shared" si="41"/>
        <v>72986.39</v>
      </c>
      <c r="F169" s="52">
        <f t="shared" si="31"/>
        <v>83.542990941220893</v>
      </c>
    </row>
    <row r="170" spans="1:6" ht="12.75" customHeight="1" x14ac:dyDescent="0.2">
      <c r="A170" s="53">
        <v>3221</v>
      </c>
      <c r="B170" s="85" t="s">
        <v>384</v>
      </c>
      <c r="C170" s="50" t="s">
        <v>385</v>
      </c>
      <c r="D170" s="242">
        <v>12419.88</v>
      </c>
      <c r="E170" s="242">
        <v>8865.61</v>
      </c>
      <c r="F170" s="52">
        <f t="shared" si="31"/>
        <v>71.382412712522196</v>
      </c>
    </row>
    <row r="171" spans="1:6" ht="12.75" customHeight="1" x14ac:dyDescent="0.2">
      <c r="A171" s="53">
        <v>3222</v>
      </c>
      <c r="B171" s="85" t="s">
        <v>386</v>
      </c>
      <c r="C171" s="50" t="s">
        <v>387</v>
      </c>
      <c r="D171" s="242">
        <v>10668.5</v>
      </c>
      <c r="E171" s="242">
        <v>14502.99</v>
      </c>
      <c r="F171" s="52">
        <f t="shared" si="31"/>
        <v>135.94216619018607</v>
      </c>
    </row>
    <row r="172" spans="1:6" ht="12.75" customHeight="1" x14ac:dyDescent="0.2">
      <c r="A172" s="53">
        <v>3223</v>
      </c>
      <c r="B172" s="85" t="s">
        <v>388</v>
      </c>
      <c r="C172" s="50" t="s">
        <v>389</v>
      </c>
      <c r="D172" s="242">
        <v>59816.18</v>
      </c>
      <c r="E172" s="242">
        <v>44086.8</v>
      </c>
      <c r="F172" s="52">
        <f t="shared" si="31"/>
        <v>73.703803887175681</v>
      </c>
    </row>
    <row r="173" spans="1:6" ht="12.75" customHeight="1" x14ac:dyDescent="0.2">
      <c r="A173" s="53">
        <v>3224</v>
      </c>
      <c r="B173" s="85" t="s">
        <v>390</v>
      </c>
      <c r="C173" s="50" t="s">
        <v>391</v>
      </c>
      <c r="D173" s="242">
        <v>146.31</v>
      </c>
      <c r="E173" s="242">
        <v>139.46</v>
      </c>
      <c r="F173" s="52">
        <f t="shared" si="31"/>
        <v>95.318160071081962</v>
      </c>
    </row>
    <row r="174" spans="1:6" ht="12.75" customHeight="1" x14ac:dyDescent="0.2">
      <c r="A174" s="53">
        <v>3225</v>
      </c>
      <c r="B174" s="85" t="s">
        <v>392</v>
      </c>
      <c r="C174" s="50" t="s">
        <v>393</v>
      </c>
      <c r="D174" s="242">
        <v>3234.61</v>
      </c>
      <c r="E174" s="242">
        <v>3897.69</v>
      </c>
      <c r="F174" s="52">
        <f t="shared" si="31"/>
        <v>120.4995347197962</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1078.3900000000001</v>
      </c>
      <c r="E176" s="242">
        <v>1493.84</v>
      </c>
      <c r="F176" s="52">
        <f t="shared" si="31"/>
        <v>138.52502341453462</v>
      </c>
    </row>
    <row r="177" spans="1:6" ht="12.75" customHeight="1" x14ac:dyDescent="0.2">
      <c r="A177" s="53">
        <v>323</v>
      </c>
      <c r="B177" s="85" t="s">
        <v>398</v>
      </c>
      <c r="C177" s="50" t="s">
        <v>399</v>
      </c>
      <c r="D177" s="51">
        <f t="shared" ref="D177:E177" si="42">SUM(D178:D186)</f>
        <v>291211</v>
      </c>
      <c r="E177" s="51">
        <f t="shared" si="42"/>
        <v>284041.60000000003</v>
      </c>
      <c r="F177" s="52">
        <f t="shared" si="31"/>
        <v>97.538073767817849</v>
      </c>
    </row>
    <row r="178" spans="1:6" ht="12.75" customHeight="1" x14ac:dyDescent="0.2">
      <c r="A178" s="53">
        <v>3231</v>
      </c>
      <c r="B178" s="85" t="s">
        <v>400</v>
      </c>
      <c r="C178" s="50" t="s">
        <v>401</v>
      </c>
      <c r="D178" s="242">
        <v>7635.05</v>
      </c>
      <c r="E178" s="242">
        <v>9207.39</v>
      </c>
      <c r="F178" s="52">
        <f t="shared" si="31"/>
        <v>120.59370927498836</v>
      </c>
    </row>
    <row r="179" spans="1:6" ht="12.75" customHeight="1" x14ac:dyDescent="0.2">
      <c r="A179" s="53">
        <v>3232</v>
      </c>
      <c r="B179" s="85" t="s">
        <v>402</v>
      </c>
      <c r="C179" s="50" t="s">
        <v>403</v>
      </c>
      <c r="D179" s="242">
        <v>102043.69</v>
      </c>
      <c r="E179" s="242">
        <v>91973.63</v>
      </c>
      <c r="F179" s="52">
        <f t="shared" si="31"/>
        <v>90.131619113342538</v>
      </c>
    </row>
    <row r="180" spans="1:6" ht="12.75" customHeight="1" x14ac:dyDescent="0.2">
      <c r="A180" s="53">
        <v>3233</v>
      </c>
      <c r="B180" s="85" t="s">
        <v>404</v>
      </c>
      <c r="C180" s="50" t="s">
        <v>405</v>
      </c>
      <c r="D180" s="242">
        <v>11503.68</v>
      </c>
      <c r="E180" s="242">
        <v>18502.259999999998</v>
      </c>
      <c r="F180" s="52">
        <f t="shared" si="31"/>
        <v>160.83774931152465</v>
      </c>
    </row>
    <row r="181" spans="1:6" ht="12.75" customHeight="1" x14ac:dyDescent="0.2">
      <c r="A181" s="53">
        <v>3234</v>
      </c>
      <c r="B181" s="85" t="s">
        <v>406</v>
      </c>
      <c r="C181" s="50" t="s">
        <v>407</v>
      </c>
      <c r="D181" s="242">
        <v>46564.4</v>
      </c>
      <c r="E181" s="242">
        <v>54049.98</v>
      </c>
      <c r="F181" s="52">
        <f t="shared" si="31"/>
        <v>116.07575744560221</v>
      </c>
    </row>
    <row r="182" spans="1:6" ht="12.75" customHeight="1" x14ac:dyDescent="0.2">
      <c r="A182" s="53">
        <v>3235</v>
      </c>
      <c r="B182" s="85" t="s">
        <v>408</v>
      </c>
      <c r="C182" s="50" t="s">
        <v>409</v>
      </c>
      <c r="D182" s="242">
        <v>0</v>
      </c>
      <c r="E182" s="242">
        <v>0</v>
      </c>
      <c r="F182" s="52" t="str">
        <f t="shared" si="31"/>
        <v>-</v>
      </c>
    </row>
    <row r="183" spans="1:6" ht="12.75" customHeight="1" x14ac:dyDescent="0.2">
      <c r="A183" s="53">
        <v>3236</v>
      </c>
      <c r="B183" s="85" t="s">
        <v>410</v>
      </c>
      <c r="C183" s="50" t="s">
        <v>411</v>
      </c>
      <c r="D183" s="242">
        <v>1482.92</v>
      </c>
      <c r="E183" s="242">
        <v>1637.44</v>
      </c>
      <c r="F183" s="52">
        <f t="shared" si="31"/>
        <v>110.41998219728643</v>
      </c>
    </row>
    <row r="184" spans="1:6" ht="12.75" customHeight="1" x14ac:dyDescent="0.2">
      <c r="A184" s="53">
        <v>3237</v>
      </c>
      <c r="B184" s="85" t="s">
        <v>412</v>
      </c>
      <c r="C184" s="50" t="s">
        <v>413</v>
      </c>
      <c r="D184" s="242">
        <v>95785.27</v>
      </c>
      <c r="E184" s="242">
        <v>83152.5</v>
      </c>
      <c r="F184" s="52">
        <f t="shared" si="31"/>
        <v>86.811364628402671</v>
      </c>
    </row>
    <row r="185" spans="1:6" ht="12.75" customHeight="1" x14ac:dyDescent="0.2">
      <c r="A185" s="53">
        <v>3238</v>
      </c>
      <c r="B185" s="85" t="s">
        <v>414</v>
      </c>
      <c r="C185" s="50" t="s">
        <v>415</v>
      </c>
      <c r="D185" s="242">
        <v>11490.69</v>
      </c>
      <c r="E185" s="242">
        <v>10271</v>
      </c>
      <c r="F185" s="52">
        <f t="shared" si="31"/>
        <v>89.385406794544096</v>
      </c>
    </row>
    <row r="186" spans="1:6" ht="12.75" customHeight="1" x14ac:dyDescent="0.2">
      <c r="A186" s="53">
        <v>3239</v>
      </c>
      <c r="B186" s="85" t="s">
        <v>416</v>
      </c>
      <c r="C186" s="50" t="s">
        <v>417</v>
      </c>
      <c r="D186" s="242">
        <v>14705.3</v>
      </c>
      <c r="E186" s="242">
        <v>15247.4</v>
      </c>
      <c r="F186" s="52">
        <f t="shared" si="31"/>
        <v>103.6864259824689</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31412.710000000003</v>
      </c>
      <c r="E188" s="51">
        <f t="shared" si="43"/>
        <v>44521.25</v>
      </c>
      <c r="F188" s="52">
        <f t="shared" si="31"/>
        <v>141.73005130725747</v>
      </c>
    </row>
    <row r="189" spans="1:6" ht="12.75" customHeight="1" x14ac:dyDescent="0.2">
      <c r="A189" s="53">
        <v>3291</v>
      </c>
      <c r="B189" s="232" t="s">
        <v>422</v>
      </c>
      <c r="C189" s="50" t="s">
        <v>423</v>
      </c>
      <c r="D189" s="242">
        <v>9557.94</v>
      </c>
      <c r="E189" s="242">
        <v>9556.33</v>
      </c>
      <c r="F189" s="52">
        <f t="shared" si="31"/>
        <v>99.983155366114445</v>
      </c>
    </row>
    <row r="190" spans="1:6" ht="12.75" customHeight="1" x14ac:dyDescent="0.2">
      <c r="A190" s="53">
        <v>3292</v>
      </c>
      <c r="B190" s="85" t="s">
        <v>424</v>
      </c>
      <c r="C190" s="50" t="s">
        <v>425</v>
      </c>
      <c r="D190" s="242">
        <v>5370.91</v>
      </c>
      <c r="E190" s="242">
        <v>5399.28</v>
      </c>
      <c r="F190" s="52">
        <f t="shared" si="31"/>
        <v>100.52821588892758</v>
      </c>
    </row>
    <row r="191" spans="1:6" ht="12.75" customHeight="1" x14ac:dyDescent="0.2">
      <c r="A191" s="53">
        <v>3293</v>
      </c>
      <c r="B191" s="85" t="s">
        <v>426</v>
      </c>
      <c r="C191" s="50" t="s">
        <v>427</v>
      </c>
      <c r="D191" s="242">
        <v>8507.6200000000008</v>
      </c>
      <c r="E191" s="242">
        <v>9436.09</v>
      </c>
      <c r="F191" s="52">
        <f t="shared" si="31"/>
        <v>110.91339293480431</v>
      </c>
    </row>
    <row r="192" spans="1:6" ht="12.75" customHeight="1" x14ac:dyDescent="0.2">
      <c r="A192" s="53">
        <v>3294</v>
      </c>
      <c r="B192" s="85" t="s">
        <v>428</v>
      </c>
      <c r="C192" s="50" t="s">
        <v>429</v>
      </c>
      <c r="D192" s="242">
        <v>1227.31</v>
      </c>
      <c r="E192" s="242">
        <v>2554.5500000000002</v>
      </c>
      <c r="F192" s="52">
        <f t="shared" si="31"/>
        <v>208.142197162901</v>
      </c>
    </row>
    <row r="193" spans="1:6" ht="12.75" customHeight="1" x14ac:dyDescent="0.2">
      <c r="A193" s="53">
        <v>3295</v>
      </c>
      <c r="B193" s="85" t="s">
        <v>430</v>
      </c>
      <c r="C193" s="50" t="s">
        <v>431</v>
      </c>
      <c r="D193" s="242">
        <v>0</v>
      </c>
      <c r="E193" s="242">
        <v>1097.52</v>
      </c>
      <c r="F193" s="52" t="str">
        <f t="shared" si="31"/>
        <v>-</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6748.93</v>
      </c>
      <c r="E195" s="242">
        <v>16477.48</v>
      </c>
      <c r="F195" s="52">
        <f t="shared" si="31"/>
        <v>244.14951703455213</v>
      </c>
    </row>
    <row r="196" spans="1:6" ht="12.75" customHeight="1" x14ac:dyDescent="0.2">
      <c r="A196" s="53">
        <v>34</v>
      </c>
      <c r="B196" s="232" t="s">
        <v>436</v>
      </c>
      <c r="C196" s="50" t="s">
        <v>437</v>
      </c>
      <c r="D196" s="51">
        <f t="shared" ref="D196:E196" si="44">D197+D202+D210</f>
        <v>3106.94</v>
      </c>
      <c r="E196" s="51">
        <f t="shared" si="44"/>
        <v>3068.78</v>
      </c>
      <c r="F196" s="52">
        <f t="shared" si="31"/>
        <v>98.771781881851609</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0</v>
      </c>
      <c r="E205" s="242">
        <v>0</v>
      </c>
      <c r="F205" s="52" t="str">
        <f t="shared" si="31"/>
        <v>-</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3106.94</v>
      </c>
      <c r="E210" s="51">
        <f t="shared" si="47"/>
        <v>3068.78</v>
      </c>
      <c r="F210" s="52">
        <f t="shared" si="31"/>
        <v>98.771781881851609</v>
      </c>
    </row>
    <row r="211" spans="1:6" ht="12.75" customHeight="1" x14ac:dyDescent="0.2">
      <c r="A211" s="53">
        <v>3431</v>
      </c>
      <c r="B211" s="232" t="s">
        <v>466</v>
      </c>
      <c r="C211" s="50" t="s">
        <v>467</v>
      </c>
      <c r="D211" s="242">
        <v>3106.94</v>
      </c>
      <c r="E211" s="242">
        <v>3068.78</v>
      </c>
      <c r="F211" s="52">
        <f t="shared" si="31"/>
        <v>98.771781881851609</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v>
      </c>
      <c r="E213" s="242">
        <v>0</v>
      </c>
      <c r="F213" s="52" t="str">
        <f t="shared" si="31"/>
        <v>-</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47985.91</v>
      </c>
      <c r="E215" s="51">
        <f t="shared" si="48"/>
        <v>41897.29</v>
      </c>
      <c r="F215" s="52">
        <f t="shared" si="31"/>
        <v>87.311650440723128</v>
      </c>
    </row>
    <row r="216" spans="1:6" ht="12.75" customHeight="1" x14ac:dyDescent="0.2">
      <c r="A216" s="53">
        <v>351</v>
      </c>
      <c r="B216" s="85" t="s">
        <v>476</v>
      </c>
      <c r="C216" s="50" t="s">
        <v>477</v>
      </c>
      <c r="D216" s="51">
        <f t="shared" ref="D216:E216" si="49">SUM(D217:D218)</f>
        <v>16876.77</v>
      </c>
      <c r="E216" s="51">
        <f t="shared" si="49"/>
        <v>11359.17</v>
      </c>
      <c r="F216" s="52">
        <f t="shared" si="31"/>
        <v>67.306540291773842</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16876.77</v>
      </c>
      <c r="E218" s="242">
        <v>11359.17</v>
      </c>
      <c r="F218" s="52">
        <f t="shared" si="31"/>
        <v>67.306540291773842</v>
      </c>
    </row>
    <row r="219" spans="1:6" ht="24" x14ac:dyDescent="0.2">
      <c r="A219" s="53">
        <v>352</v>
      </c>
      <c r="B219" s="85" t="s">
        <v>482</v>
      </c>
      <c r="C219" s="50" t="s">
        <v>483</v>
      </c>
      <c r="D219" s="51">
        <f t="shared" ref="D219:E219" si="50">SUM(D220:D222)</f>
        <v>31109.14</v>
      </c>
      <c r="E219" s="51">
        <f t="shared" si="50"/>
        <v>30538.12</v>
      </c>
      <c r="F219" s="52">
        <f t="shared" si="31"/>
        <v>98.164462277002841</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31109.14</v>
      </c>
      <c r="E222" s="242">
        <v>30538.12</v>
      </c>
      <c r="F222" s="52">
        <f t="shared" si="31"/>
        <v>98.164462277002841</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60040.24</v>
      </c>
      <c r="E224" s="51">
        <f t="shared" si="51"/>
        <v>44239.66</v>
      </c>
      <c r="F224" s="52">
        <f t="shared" ref="F224:F235" si="52">IF(D224&lt;&gt;0,IF(E224/D224&gt;=100,"&gt;&gt;100",E224/D224*100),"-")</f>
        <v>73.683349700134443</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19141.599999999999</v>
      </c>
      <c r="E231" s="51">
        <f t="shared" si="55"/>
        <v>9859.41</v>
      </c>
      <c r="F231" s="52">
        <f t="shared" si="52"/>
        <v>51.507763196389021</v>
      </c>
    </row>
    <row r="232" spans="1:6" ht="12.75" customHeight="1" x14ac:dyDescent="0.2">
      <c r="A232" s="53">
        <v>3631</v>
      </c>
      <c r="B232" s="85" t="s">
        <v>508</v>
      </c>
      <c r="C232" s="50" t="s">
        <v>509</v>
      </c>
      <c r="D232" s="242">
        <v>0</v>
      </c>
      <c r="E232" s="242">
        <v>2969.4</v>
      </c>
      <c r="F232" s="52" t="str">
        <f t="shared" si="52"/>
        <v>-</v>
      </c>
    </row>
    <row r="233" spans="1:6" ht="12.75" customHeight="1" x14ac:dyDescent="0.2">
      <c r="A233" s="53">
        <v>3632</v>
      </c>
      <c r="B233" s="85" t="s">
        <v>510</v>
      </c>
      <c r="C233" s="50" t="s">
        <v>511</v>
      </c>
      <c r="D233" s="242">
        <v>19141.599999999999</v>
      </c>
      <c r="E233" s="242">
        <v>6890.01</v>
      </c>
      <c r="F233" s="52">
        <f t="shared" si="52"/>
        <v>35.994953399924775</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40898.639999999999</v>
      </c>
      <c r="E236" s="51">
        <f t="shared" si="56"/>
        <v>34380.25</v>
      </c>
      <c r="F236" s="52">
        <f t="shared" ref="F236:F239" si="57">IF(D236&lt;&gt;0,IF(E236/D236&gt;=100,"&gt;&gt;100",E236/D236*100),"-")</f>
        <v>84.062086172058542</v>
      </c>
    </row>
    <row r="237" spans="1:6" ht="12.75" customHeight="1" x14ac:dyDescent="0.2">
      <c r="A237" s="53" t="s">
        <v>518</v>
      </c>
      <c r="B237" s="85" t="s">
        <v>519</v>
      </c>
      <c r="C237" s="50" t="s">
        <v>518</v>
      </c>
      <c r="D237" s="242">
        <v>40898.639999999999</v>
      </c>
      <c r="E237" s="242">
        <v>34380.25</v>
      </c>
      <c r="F237" s="52">
        <f t="shared" si="57"/>
        <v>84.062086172058542</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45633.17</v>
      </c>
      <c r="E252" s="51">
        <f t="shared" si="63"/>
        <v>39530.400000000001</v>
      </c>
      <c r="F252" s="52">
        <f t="shared" ref="F252:F258" si="64">IF(D252&lt;&gt;0,IF(E252/D252&gt;=100,"&gt;&gt;100",E252/D252*100),"-")</f>
        <v>86.626460532985121</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45633.17</v>
      </c>
      <c r="E259" s="51">
        <f t="shared" si="66"/>
        <v>39530.400000000001</v>
      </c>
      <c r="F259" s="52">
        <f t="shared" ref="F259:F262" si="67">IF(D259&lt;&gt;0,IF(E259/D259&gt;=100,"&gt;&gt;100",E259/D259*100),"-")</f>
        <v>86.626460532985121</v>
      </c>
    </row>
    <row r="260" spans="1:6" ht="12.75" customHeight="1" x14ac:dyDescent="0.2">
      <c r="A260" s="53">
        <v>3721</v>
      </c>
      <c r="B260" s="85" t="s">
        <v>560</v>
      </c>
      <c r="C260" s="50" t="s">
        <v>561</v>
      </c>
      <c r="D260" s="242">
        <v>38423.25</v>
      </c>
      <c r="E260" s="242">
        <v>32206.76</v>
      </c>
      <c r="F260" s="52">
        <f t="shared" si="67"/>
        <v>83.821019825236021</v>
      </c>
    </row>
    <row r="261" spans="1:6" ht="12.75" customHeight="1" x14ac:dyDescent="0.2">
      <c r="A261" s="53">
        <v>3722</v>
      </c>
      <c r="B261" s="85" t="s">
        <v>562</v>
      </c>
      <c r="C261" s="50" t="s">
        <v>563</v>
      </c>
      <c r="D261" s="242">
        <v>7209.92</v>
      </c>
      <c r="E261" s="242">
        <v>7323.64</v>
      </c>
      <c r="F261" s="52">
        <f t="shared" si="67"/>
        <v>101.57727131507701</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199868.2</v>
      </c>
      <c r="E263" s="51">
        <f t="shared" si="68"/>
        <v>222958.91</v>
      </c>
      <c r="F263" s="52">
        <f t="shared" ref="F263:F267" si="69">IF(D263&lt;&gt;0,IF(E263/D263&gt;=100,"&gt;&gt;100",E263/D263*100),"-")</f>
        <v>111.55296840617967</v>
      </c>
    </row>
    <row r="264" spans="1:6" ht="12.75" customHeight="1" x14ac:dyDescent="0.2">
      <c r="A264" s="53">
        <v>381</v>
      </c>
      <c r="B264" s="85" t="s">
        <v>568</v>
      </c>
      <c r="C264" s="50" t="s">
        <v>569</v>
      </c>
      <c r="D264" s="51">
        <f t="shared" ref="D264:E264" si="70">SUM(D265:D267)</f>
        <v>160705.41</v>
      </c>
      <c r="E264" s="51">
        <f t="shared" si="70"/>
        <v>185925.7</v>
      </c>
      <c r="F264" s="52">
        <f t="shared" si="69"/>
        <v>115.69349158811765</v>
      </c>
    </row>
    <row r="265" spans="1:6" ht="12.75" customHeight="1" x14ac:dyDescent="0.2">
      <c r="A265" s="53">
        <v>3811</v>
      </c>
      <c r="B265" s="85" t="s">
        <v>570</v>
      </c>
      <c r="C265" s="50" t="s">
        <v>571</v>
      </c>
      <c r="D265" s="242">
        <v>160705.41</v>
      </c>
      <c r="E265" s="242">
        <v>185925.7</v>
      </c>
      <c r="F265" s="52">
        <f t="shared" si="69"/>
        <v>115.69349158811765</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v>0</v>
      </c>
      <c r="F269" s="52" t="str">
        <f t="shared" si="72"/>
        <v>-</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39162.79</v>
      </c>
      <c r="E279" s="51">
        <f t="shared" si="75"/>
        <v>37033.21</v>
      </c>
      <c r="F279" s="52">
        <f t="shared" si="74"/>
        <v>94.562236245170467</v>
      </c>
    </row>
    <row r="280" spans="1:6" ht="24" x14ac:dyDescent="0.2">
      <c r="A280" s="53">
        <v>3861</v>
      </c>
      <c r="B280" s="85" t="s">
        <v>599</v>
      </c>
      <c r="C280" s="50" t="s">
        <v>600</v>
      </c>
      <c r="D280" s="242">
        <v>39162.79</v>
      </c>
      <c r="E280" s="242">
        <v>37033.21</v>
      </c>
      <c r="F280" s="52">
        <f t="shared" si="74"/>
        <v>94.562236245170467</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1088026.3</v>
      </c>
      <c r="E289" s="51">
        <f t="shared" si="79"/>
        <v>1148910.1800000002</v>
      </c>
      <c r="F289" s="52">
        <f t="shared" si="76"/>
        <v>105.59580958658812</v>
      </c>
    </row>
    <row r="290" spans="1:6" ht="12.75" customHeight="1" x14ac:dyDescent="0.2">
      <c r="A290" s="53" t="s">
        <v>609</v>
      </c>
      <c r="B290" s="85" t="s">
        <v>620</v>
      </c>
      <c r="C290" s="50" t="s">
        <v>621</v>
      </c>
      <c r="D290" s="51">
        <f>IF(D6&gt;=D289,D6-D289,0)</f>
        <v>592792.32999999984</v>
      </c>
      <c r="E290" s="51">
        <f>IF(E6&gt;=E289,E6-E289,0)</f>
        <v>886689.5299999998</v>
      </c>
      <c r="F290" s="52">
        <f t="shared" si="76"/>
        <v>149.57844174535794</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5239388.28</v>
      </c>
      <c r="E292" s="242">
        <v>5620520.4400000004</v>
      </c>
      <c r="F292" s="52">
        <f t="shared" si="76"/>
        <v>107.27436371636882</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32345.89</v>
      </c>
      <c r="E294" s="242">
        <v>67835.460000000006</v>
      </c>
      <c r="F294" s="52">
        <f t="shared" si="76"/>
        <v>209.71894729129423</v>
      </c>
    </row>
    <row r="295" spans="1:6" ht="24" x14ac:dyDescent="0.2">
      <c r="A295" s="53">
        <v>9661</v>
      </c>
      <c r="B295" s="85" t="s">
        <v>630</v>
      </c>
      <c r="C295" s="50" t="s">
        <v>631</v>
      </c>
      <c r="D295" s="242">
        <v>155.29</v>
      </c>
      <c r="E295" s="242">
        <v>190.09</v>
      </c>
      <c r="F295" s="52">
        <f t="shared" si="76"/>
        <v>122.4096851052869</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10980.47</v>
      </c>
      <c r="E298" s="51">
        <f t="shared" si="80"/>
        <v>15166.62</v>
      </c>
      <c r="F298" s="52">
        <f t="shared" ref="F298:F418" si="81">IF(D298&lt;&gt;0,IF(E298/D298&gt;=100,"&gt;&gt;100",E298/D298*100),"-")</f>
        <v>138.12359580236549</v>
      </c>
    </row>
    <row r="299" spans="1:6" ht="12.75" customHeight="1" x14ac:dyDescent="0.2">
      <c r="A299" s="53">
        <v>71</v>
      </c>
      <c r="B299" s="85" t="s">
        <v>637</v>
      </c>
      <c r="C299" s="50" t="s">
        <v>638</v>
      </c>
      <c r="D299" s="51">
        <f t="shared" ref="D299:E299" si="82">D300+D304</f>
        <v>10272.83</v>
      </c>
      <c r="E299" s="51">
        <f t="shared" si="82"/>
        <v>14903.1</v>
      </c>
      <c r="F299" s="52">
        <f t="shared" si="81"/>
        <v>145.07297404902059</v>
      </c>
    </row>
    <row r="300" spans="1:6" ht="24" x14ac:dyDescent="0.2">
      <c r="A300" s="53">
        <v>711</v>
      </c>
      <c r="B300" s="85" t="s">
        <v>639</v>
      </c>
      <c r="C300" s="50" t="s">
        <v>640</v>
      </c>
      <c r="D300" s="51">
        <f t="shared" ref="D300:E300" si="83">SUM(D301:D303)</f>
        <v>10272.83</v>
      </c>
      <c r="E300" s="51">
        <f t="shared" si="83"/>
        <v>14903.1</v>
      </c>
      <c r="F300" s="52">
        <f t="shared" si="81"/>
        <v>145.07297404902059</v>
      </c>
    </row>
    <row r="301" spans="1:6" ht="12.75" customHeight="1" x14ac:dyDescent="0.2">
      <c r="A301" s="53">
        <v>7111</v>
      </c>
      <c r="B301" s="85" t="s">
        <v>641</v>
      </c>
      <c r="C301" s="50" t="s">
        <v>642</v>
      </c>
      <c r="D301" s="242">
        <v>10272.83</v>
      </c>
      <c r="E301" s="242">
        <v>14903.1</v>
      </c>
      <c r="F301" s="52">
        <f t="shared" si="81"/>
        <v>145.07297404902059</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707.64</v>
      </c>
      <c r="E311" s="51">
        <f t="shared" si="85"/>
        <v>263.52</v>
      </c>
      <c r="F311" s="52">
        <f t="shared" si="81"/>
        <v>37.239274207224007</v>
      </c>
    </row>
    <row r="312" spans="1:6" ht="12.75" customHeight="1" x14ac:dyDescent="0.2">
      <c r="A312" s="53">
        <v>721</v>
      </c>
      <c r="B312" s="85" t="s">
        <v>663</v>
      </c>
      <c r="C312" s="50" t="s">
        <v>664</v>
      </c>
      <c r="D312" s="51">
        <f t="shared" ref="D312:E312" si="86">SUM(D313:D316)</f>
        <v>707.64</v>
      </c>
      <c r="E312" s="51">
        <f t="shared" si="86"/>
        <v>263.52</v>
      </c>
      <c r="F312" s="52">
        <f t="shared" si="81"/>
        <v>37.239274207224007</v>
      </c>
    </row>
    <row r="313" spans="1:6" ht="12.75" customHeight="1" x14ac:dyDescent="0.2">
      <c r="A313" s="53">
        <v>7211</v>
      </c>
      <c r="B313" s="85" t="s">
        <v>665</v>
      </c>
      <c r="C313" s="50" t="s">
        <v>666</v>
      </c>
      <c r="D313" s="242">
        <v>707.64</v>
      </c>
      <c r="E313" s="242">
        <v>263.52</v>
      </c>
      <c r="F313" s="52">
        <f t="shared" si="81"/>
        <v>37.239274207224007</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397958.51</v>
      </c>
      <c r="E350" s="51">
        <f t="shared" si="95"/>
        <v>784008.93</v>
      </c>
      <c r="F350" s="52">
        <f t="shared" si="81"/>
        <v>197.00770565253148</v>
      </c>
    </row>
    <row r="351" spans="1:6" ht="12.75" customHeight="1" x14ac:dyDescent="0.2">
      <c r="A351" s="53">
        <v>41</v>
      </c>
      <c r="B351" s="85" t="s">
        <v>741</v>
      </c>
      <c r="C351" s="50" t="s">
        <v>742</v>
      </c>
      <c r="D351" s="51">
        <f t="shared" ref="D351:E351" si="96">D352+D356</f>
        <v>52865.65</v>
      </c>
      <c r="E351" s="51">
        <f t="shared" si="96"/>
        <v>4031.84</v>
      </c>
      <c r="F351" s="52">
        <f t="shared" si="81"/>
        <v>7.6265779386047461</v>
      </c>
    </row>
    <row r="352" spans="1:6" ht="12.75" customHeight="1" x14ac:dyDescent="0.2">
      <c r="A352" s="53">
        <v>411</v>
      </c>
      <c r="B352" s="85" t="s">
        <v>743</v>
      </c>
      <c r="C352" s="50" t="s">
        <v>744</v>
      </c>
      <c r="D352" s="51">
        <f t="shared" ref="D352:E352" si="97">SUM(D353:D355)</f>
        <v>0</v>
      </c>
      <c r="E352" s="51">
        <f t="shared" si="97"/>
        <v>4031.84</v>
      </c>
      <c r="F352" s="52" t="str">
        <f t="shared" si="81"/>
        <v>-</v>
      </c>
    </row>
    <row r="353" spans="1:6" ht="12.75" customHeight="1" x14ac:dyDescent="0.2">
      <c r="A353" s="53">
        <v>4111</v>
      </c>
      <c r="B353" s="85" t="s">
        <v>641</v>
      </c>
      <c r="C353" s="50" t="s">
        <v>745</v>
      </c>
      <c r="D353" s="242">
        <v>0</v>
      </c>
      <c r="E353" s="242">
        <v>4031.84</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52865.65</v>
      </c>
      <c r="E356" s="51">
        <f t="shared" si="98"/>
        <v>0</v>
      </c>
      <c r="F356" s="52">
        <f t="shared" si="81"/>
        <v>0</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52865.65</v>
      </c>
      <c r="E360" s="242">
        <v>0</v>
      </c>
      <c r="F360" s="52">
        <f t="shared" si="81"/>
        <v>0</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333548.45999999996</v>
      </c>
      <c r="E363" s="51">
        <f t="shared" si="99"/>
        <v>716624.79</v>
      </c>
      <c r="F363" s="52">
        <f t="shared" si="81"/>
        <v>214.84877789572167</v>
      </c>
    </row>
    <row r="364" spans="1:6" ht="12.75" customHeight="1" x14ac:dyDescent="0.2">
      <c r="A364" s="53">
        <v>421</v>
      </c>
      <c r="B364" s="85" t="s">
        <v>759</v>
      </c>
      <c r="C364" s="50" t="s">
        <v>760</v>
      </c>
      <c r="D364" s="51">
        <f t="shared" ref="D364:E364" si="100">SUM(D365:D368)</f>
        <v>319212.42</v>
      </c>
      <c r="E364" s="51">
        <f t="shared" si="100"/>
        <v>701968.48</v>
      </c>
      <c r="F364" s="52">
        <f t="shared" si="81"/>
        <v>219.90638083568302</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97472.59</v>
      </c>
      <c r="E366" s="242">
        <v>67524.05</v>
      </c>
      <c r="F366" s="52">
        <f t="shared" si="81"/>
        <v>69.274911028833856</v>
      </c>
    </row>
    <row r="367" spans="1:6" ht="12.75" customHeight="1" x14ac:dyDescent="0.2">
      <c r="A367" s="53">
        <v>4213</v>
      </c>
      <c r="B367" s="85" t="s">
        <v>669</v>
      </c>
      <c r="C367" s="50" t="s">
        <v>763</v>
      </c>
      <c r="D367" s="242">
        <v>0</v>
      </c>
      <c r="E367" s="242">
        <v>41507.31</v>
      </c>
      <c r="F367" s="52" t="str">
        <f t="shared" si="81"/>
        <v>-</v>
      </c>
    </row>
    <row r="368" spans="1:6" ht="12.75" customHeight="1" x14ac:dyDescent="0.2">
      <c r="A368" s="53">
        <v>4214</v>
      </c>
      <c r="B368" s="85" t="s">
        <v>671</v>
      </c>
      <c r="C368" s="50" t="s">
        <v>764</v>
      </c>
      <c r="D368" s="242">
        <v>221739.83</v>
      </c>
      <c r="E368" s="242">
        <v>592937.12</v>
      </c>
      <c r="F368" s="52">
        <f t="shared" si="81"/>
        <v>267.40217127432635</v>
      </c>
    </row>
    <row r="369" spans="1:6" ht="12.75" customHeight="1" x14ac:dyDescent="0.2">
      <c r="A369" s="53">
        <v>422</v>
      </c>
      <c r="B369" s="85" t="s">
        <v>765</v>
      </c>
      <c r="C369" s="50" t="s">
        <v>766</v>
      </c>
      <c r="D369" s="51">
        <f t="shared" ref="D369:E369" si="101">SUM(D370:D377)</f>
        <v>14336.04</v>
      </c>
      <c r="E369" s="51">
        <f t="shared" si="101"/>
        <v>14656.31</v>
      </c>
      <c r="F369" s="52">
        <f t="shared" si="81"/>
        <v>102.23401999436386</v>
      </c>
    </row>
    <row r="370" spans="1:6" ht="12.75" customHeight="1" x14ac:dyDescent="0.2">
      <c r="A370" s="53">
        <v>4221</v>
      </c>
      <c r="B370" s="85" t="s">
        <v>675</v>
      </c>
      <c r="C370" s="50" t="s">
        <v>767</v>
      </c>
      <c r="D370" s="242">
        <v>12217.45</v>
      </c>
      <c r="E370" s="242">
        <v>3637.18</v>
      </c>
      <c r="F370" s="52">
        <f t="shared" si="81"/>
        <v>29.770369430609495</v>
      </c>
    </row>
    <row r="371" spans="1:6" ht="12.75" customHeight="1" x14ac:dyDescent="0.2">
      <c r="A371" s="53">
        <v>4222</v>
      </c>
      <c r="B371" s="85" t="s">
        <v>768</v>
      </c>
      <c r="C371" s="50" t="s">
        <v>769</v>
      </c>
      <c r="D371" s="242">
        <v>0</v>
      </c>
      <c r="E371" s="242">
        <v>1721.25</v>
      </c>
      <c r="F371" s="52" t="str">
        <f t="shared" si="81"/>
        <v>-</v>
      </c>
    </row>
    <row r="372" spans="1:6" ht="12.75" customHeight="1" x14ac:dyDescent="0.2">
      <c r="A372" s="53">
        <v>4223</v>
      </c>
      <c r="B372" s="85" t="s">
        <v>679</v>
      </c>
      <c r="C372" s="50" t="s">
        <v>770</v>
      </c>
      <c r="D372" s="242">
        <v>1070.08</v>
      </c>
      <c r="E372" s="242">
        <v>5</v>
      </c>
      <c r="F372" s="52">
        <f t="shared" si="81"/>
        <v>0.46725478468899523</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1048.51</v>
      </c>
      <c r="E376" s="242">
        <v>9292.8799999999992</v>
      </c>
      <c r="F376" s="52">
        <f t="shared" si="81"/>
        <v>886.29388370163372</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0</v>
      </c>
      <c r="F393" s="52" t="str">
        <f t="shared" si="81"/>
        <v>-</v>
      </c>
    </row>
    <row r="394" spans="1:6" ht="12.75" customHeight="1" x14ac:dyDescent="0.2">
      <c r="A394" s="53">
        <v>4263</v>
      </c>
      <c r="B394" s="85" t="s">
        <v>723</v>
      </c>
      <c r="C394" s="50" t="s">
        <v>798</v>
      </c>
      <c r="D394" s="242">
        <v>0</v>
      </c>
      <c r="E394" s="242">
        <v>0</v>
      </c>
      <c r="F394" s="52" t="str">
        <f t="shared" si="81"/>
        <v>-</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11544.4</v>
      </c>
      <c r="E402" s="51">
        <f t="shared" si="109"/>
        <v>63352.3</v>
      </c>
      <c r="F402" s="52">
        <f t="shared" si="81"/>
        <v>548.77083261148266</v>
      </c>
    </row>
    <row r="403" spans="1:6" ht="12.75" customHeight="1" x14ac:dyDescent="0.2">
      <c r="A403" s="53">
        <v>451</v>
      </c>
      <c r="B403" s="85" t="s">
        <v>812</v>
      </c>
      <c r="C403" s="50" t="s">
        <v>813</v>
      </c>
      <c r="D403" s="242">
        <v>11544.4</v>
      </c>
      <c r="E403" s="242">
        <v>63352.3</v>
      </c>
      <c r="F403" s="52">
        <f t="shared" si="81"/>
        <v>548.77083261148266</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386978.04000000004</v>
      </c>
      <c r="E408" s="51">
        <f t="shared" si="111"/>
        <v>768842.31</v>
      </c>
      <c r="F408" s="52">
        <f t="shared" si="81"/>
        <v>198.67853741778214</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5146148.82</v>
      </c>
      <c r="E410" s="242">
        <v>5321318.17</v>
      </c>
      <c r="F410" s="52">
        <f t="shared" si="81"/>
        <v>103.403892039018</v>
      </c>
    </row>
    <row r="411" spans="1:6" ht="12.75" customHeight="1" x14ac:dyDescent="0.2">
      <c r="A411" s="53">
        <v>97</v>
      </c>
      <c r="B411" s="85" t="s">
        <v>828</v>
      </c>
      <c r="C411" s="50" t="s">
        <v>829</v>
      </c>
      <c r="D411" s="242">
        <v>23213.39</v>
      </c>
      <c r="E411" s="242">
        <v>28644.89</v>
      </c>
      <c r="F411" s="52">
        <f t="shared" si="81"/>
        <v>123.39813357721556</v>
      </c>
    </row>
    <row r="412" spans="1:6" ht="12.75" customHeight="1" x14ac:dyDescent="0.2">
      <c r="A412" s="53" t="s">
        <v>609</v>
      </c>
      <c r="B412" s="85" t="s">
        <v>830</v>
      </c>
      <c r="C412" s="50" t="s">
        <v>831</v>
      </c>
      <c r="D412" s="51">
        <f>D6+D298</f>
        <v>1691799.0999999999</v>
      </c>
      <c r="E412" s="51">
        <f>E6+E298</f>
        <v>2050766.33</v>
      </c>
      <c r="F412" s="52">
        <f t="shared" si="81"/>
        <v>121.21807666170292</v>
      </c>
    </row>
    <row r="413" spans="1:6" ht="12.75" customHeight="1" x14ac:dyDescent="0.2">
      <c r="A413" s="53" t="s">
        <v>609</v>
      </c>
      <c r="B413" s="85" t="s">
        <v>832</v>
      </c>
      <c r="C413" s="50" t="s">
        <v>833</v>
      </c>
      <c r="D413" s="51">
        <f t="shared" ref="D413:E413" si="112">D289+D350</f>
        <v>1485984.81</v>
      </c>
      <c r="E413" s="51">
        <f t="shared" si="112"/>
        <v>1932919.1100000003</v>
      </c>
      <c r="F413" s="52">
        <f t="shared" si="81"/>
        <v>130.0766398816688</v>
      </c>
    </row>
    <row r="414" spans="1:6" ht="12.75" customHeight="1" x14ac:dyDescent="0.2">
      <c r="A414" s="53" t="s">
        <v>609</v>
      </c>
      <c r="B414" s="85" t="s">
        <v>834</v>
      </c>
      <c r="C414" s="50" t="s">
        <v>835</v>
      </c>
      <c r="D414" s="51">
        <f t="shared" ref="D414:E414" si="113">IF(D412&gt;=D413,D412-D413,0)</f>
        <v>205814.2899999998</v>
      </c>
      <c r="E414" s="51">
        <f t="shared" si="113"/>
        <v>117847.21999999974</v>
      </c>
      <c r="F414" s="52">
        <f t="shared" si="81"/>
        <v>57.25900762284283</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93239.459999999963</v>
      </c>
      <c r="E416" s="51">
        <f t="shared" si="115"/>
        <v>299202.27000000048</v>
      </c>
      <c r="F416" s="52">
        <f t="shared" si="81"/>
        <v>320.89661394435427</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55559.28</v>
      </c>
      <c r="E418" s="62">
        <f t="shared" si="117"/>
        <v>96480.35</v>
      </c>
      <c r="F418" s="57">
        <f t="shared" si="81"/>
        <v>173.65298830366413</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v>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v>0</v>
      </c>
      <c r="F606" s="52" t="str">
        <f t="shared" si="119"/>
        <v>-</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1691799.0999999999</v>
      </c>
      <c r="E639" s="51">
        <f t="shared" si="180"/>
        <v>2050766.33</v>
      </c>
      <c r="F639" s="52">
        <f t="shared" si="119"/>
        <v>121.21807666170292</v>
      </c>
    </row>
    <row r="640" spans="1:6" ht="12.75" customHeight="1" x14ac:dyDescent="0.2">
      <c r="A640" s="53" t="s">
        <v>609</v>
      </c>
      <c r="B640" s="85" t="s">
        <v>1278</v>
      </c>
      <c r="C640" s="50" t="s">
        <v>1279</v>
      </c>
      <c r="D640" s="51">
        <f t="shared" ref="D640:E640" si="181">D413+D528</f>
        <v>1485984.81</v>
      </c>
      <c r="E640" s="51">
        <f t="shared" si="181"/>
        <v>1932919.1100000003</v>
      </c>
      <c r="F640" s="52">
        <f t="shared" si="119"/>
        <v>130.0766398816688</v>
      </c>
    </row>
    <row r="641" spans="1:6" ht="12.75" customHeight="1" x14ac:dyDescent="0.2">
      <c r="A641" s="53" t="s">
        <v>609</v>
      </c>
      <c r="B641" s="85" t="s">
        <v>1280</v>
      </c>
      <c r="C641" s="50" t="s">
        <v>1281</v>
      </c>
      <c r="D641" s="51">
        <f t="shared" ref="D641:E641" si="182">IF(D639&gt;=D640,D639-D640,0)</f>
        <v>205814.2899999998</v>
      </c>
      <c r="E641" s="51">
        <f t="shared" si="182"/>
        <v>117847.21999999974</v>
      </c>
      <c r="F641" s="52">
        <f t="shared" si="119"/>
        <v>57.25900762284283</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93239.459999999963</v>
      </c>
      <c r="E643" s="51">
        <f t="shared" si="184"/>
        <v>299202.27000000048</v>
      </c>
      <c r="F643" s="52">
        <f t="shared" si="119"/>
        <v>320.89661394435427</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299053.74999999977</v>
      </c>
      <c r="E645" s="51">
        <f t="shared" si="186"/>
        <v>417049.49000000022</v>
      </c>
      <c r="F645" s="52">
        <f t="shared" si="119"/>
        <v>139.45636528550486</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17645.349999999999</v>
      </c>
      <c r="E647" s="243">
        <v>23211.62</v>
      </c>
      <c r="F647" s="57">
        <f t="shared" si="119"/>
        <v>131.54525129850074</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108701.74</v>
      </c>
      <c r="E649" s="242">
        <v>313532.65999999997</v>
      </c>
      <c r="F649" s="52">
        <f t="shared" ref="F649:F724" si="188">IF(D649&lt;&gt;0,IF(E649/D649&gt;=100,"&gt;&gt;100",E649/D649*100),"-")</f>
        <v>288.43389259454352</v>
      </c>
    </row>
    <row r="650" spans="1:6" ht="12.75" customHeight="1" x14ac:dyDescent="0.2">
      <c r="A650" s="53" t="s">
        <v>1297</v>
      </c>
      <c r="B650" s="85" t="s">
        <v>1298</v>
      </c>
      <c r="C650" s="50" t="s">
        <v>1297</v>
      </c>
      <c r="D650" s="242">
        <v>1966073.8</v>
      </c>
      <c r="E650" s="242">
        <v>2456069.9300000002</v>
      </c>
      <c r="F650" s="52">
        <f t="shared" si="188"/>
        <v>124.92257055660883</v>
      </c>
    </row>
    <row r="651" spans="1:6" ht="12.75" customHeight="1" x14ac:dyDescent="0.2">
      <c r="A651" s="53" t="s">
        <v>1299</v>
      </c>
      <c r="B651" s="85" t="s">
        <v>1300</v>
      </c>
      <c r="C651" s="50" t="s">
        <v>1299</v>
      </c>
      <c r="D651" s="242">
        <v>1761242.53</v>
      </c>
      <c r="E651" s="242">
        <v>2334669.6</v>
      </c>
      <c r="F651" s="52">
        <f t="shared" si="188"/>
        <v>132.55809806046418</v>
      </c>
    </row>
    <row r="652" spans="1:6" ht="24" x14ac:dyDescent="0.2">
      <c r="A652" s="53">
        <v>11</v>
      </c>
      <c r="B652" s="85" t="s">
        <v>1301</v>
      </c>
      <c r="C652" s="50" t="s">
        <v>1302</v>
      </c>
      <c r="D652" s="51">
        <f t="shared" ref="D652:E652" si="189">+D649+D650-D651</f>
        <v>313533.01</v>
      </c>
      <c r="E652" s="51">
        <f t="shared" si="189"/>
        <v>434932.99000000022</v>
      </c>
      <c r="F652" s="52">
        <f t="shared" si="188"/>
        <v>138.71999953051201</v>
      </c>
    </row>
    <row r="653" spans="1:6" ht="24" x14ac:dyDescent="0.2">
      <c r="A653" s="53" t="s">
        <v>609</v>
      </c>
      <c r="B653" s="85" t="s">
        <v>1303</v>
      </c>
      <c r="C653" s="50" t="s">
        <v>1304</v>
      </c>
      <c r="D653" s="262">
        <v>6</v>
      </c>
      <c r="E653" s="262">
        <v>6</v>
      </c>
      <c r="F653" s="52">
        <f t="shared" si="188"/>
        <v>100</v>
      </c>
    </row>
    <row r="654" spans="1:6" ht="24" x14ac:dyDescent="0.2">
      <c r="A654" s="53" t="s">
        <v>609</v>
      </c>
      <c r="B654" s="85" t="s">
        <v>1305</v>
      </c>
      <c r="C654" s="50" t="s">
        <v>1306</v>
      </c>
      <c r="D654" s="262">
        <v>22</v>
      </c>
      <c r="E654" s="262">
        <v>26</v>
      </c>
      <c r="F654" s="52">
        <f t="shared" si="188"/>
        <v>118.18181818181819</v>
      </c>
    </row>
    <row r="655" spans="1:6" ht="12.75" customHeight="1" x14ac:dyDescent="0.2">
      <c r="A655" s="53" t="s">
        <v>609</v>
      </c>
      <c r="B655" s="85" t="s">
        <v>1307</v>
      </c>
      <c r="C655" s="50" t="s">
        <v>1308</v>
      </c>
      <c r="D655" s="262">
        <v>6</v>
      </c>
      <c r="E655" s="262">
        <v>6</v>
      </c>
      <c r="F655" s="52">
        <f t="shared" si="188"/>
        <v>100</v>
      </c>
    </row>
    <row r="656" spans="1:6" ht="12.75" customHeight="1" x14ac:dyDescent="0.2">
      <c r="A656" s="53" t="s">
        <v>609</v>
      </c>
      <c r="B656" s="85" t="s">
        <v>1309</v>
      </c>
      <c r="C656" s="50" t="s">
        <v>1310</v>
      </c>
      <c r="D656" s="262">
        <v>18</v>
      </c>
      <c r="E656" s="262">
        <v>22</v>
      </c>
      <c r="F656" s="52">
        <f t="shared" si="188"/>
        <v>122.22222222222223</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641468.30000000005</v>
      </c>
      <c r="E661" s="242">
        <v>634680</v>
      </c>
      <c r="F661" s="52">
        <f t="shared" si="188"/>
        <v>98.941755968299589</v>
      </c>
    </row>
    <row r="662" spans="1:6" ht="12.75" customHeight="1" x14ac:dyDescent="0.2">
      <c r="A662" s="53">
        <v>63312</v>
      </c>
      <c r="B662" s="85" t="s">
        <v>1322</v>
      </c>
      <c r="C662" s="50" t="s">
        <v>1323</v>
      </c>
      <c r="D662" s="242">
        <v>573.36</v>
      </c>
      <c r="E662" s="242">
        <v>828.19</v>
      </c>
      <c r="F662" s="52">
        <f t="shared" si="188"/>
        <v>144.4450258127529</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213613.4</v>
      </c>
      <c r="E665" s="242">
        <v>442853.73</v>
      </c>
      <c r="F665" s="52">
        <f t="shared" si="188"/>
        <v>207.31551953201438</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8951.51</v>
      </c>
      <c r="E669" s="242">
        <v>7736.2</v>
      </c>
      <c r="F669" s="52">
        <f t="shared" si="188"/>
        <v>86.423407894310571</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3464.07</v>
      </c>
      <c r="E675" s="242">
        <v>33721.199999999997</v>
      </c>
      <c r="F675" s="52">
        <f t="shared" si="188"/>
        <v>973.45607912080288</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0</v>
      </c>
      <c r="F694" s="52" t="str">
        <f t="shared" si="188"/>
        <v>-</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0</v>
      </c>
      <c r="F698" s="52" t="str">
        <f t="shared" si="188"/>
        <v>-</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73187.960000000006</v>
      </c>
      <c r="E710" s="242">
        <v>96744.55</v>
      </c>
      <c r="F710" s="52">
        <f t="shared" si="188"/>
        <v>132.18642793158875</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6254.1</v>
      </c>
      <c r="F716" s="52" t="str">
        <f t="shared" si="188"/>
        <v>-</v>
      </c>
    </row>
    <row r="717" spans="1:6" ht="12.75" customHeight="1" x14ac:dyDescent="0.2">
      <c r="A717" s="53">
        <v>31215</v>
      </c>
      <c r="B717" s="85" t="s">
        <v>1414</v>
      </c>
      <c r="C717" s="50" t="s">
        <v>1415</v>
      </c>
      <c r="D717" s="242">
        <v>0</v>
      </c>
      <c r="E717" s="242">
        <v>398.17</v>
      </c>
      <c r="F717" s="52" t="str">
        <f t="shared" si="188"/>
        <v>-</v>
      </c>
    </row>
    <row r="718" spans="1:6" ht="12.75" customHeight="1" x14ac:dyDescent="0.2">
      <c r="A718" s="53">
        <v>32121</v>
      </c>
      <c r="B718" s="85" t="s">
        <v>1416</v>
      </c>
      <c r="C718" s="50" t="s">
        <v>1417</v>
      </c>
      <c r="D718" s="242">
        <v>12579.63</v>
      </c>
      <c r="E718" s="242">
        <v>15384.76</v>
      </c>
      <c r="F718" s="52">
        <f t="shared" si="188"/>
        <v>122.29898653616999</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1482.92</v>
      </c>
      <c r="E720" s="242">
        <v>1637.44</v>
      </c>
      <c r="F720" s="52">
        <f t="shared" si="188"/>
        <v>110.41998219728643</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5913.5</v>
      </c>
      <c r="E722" s="242">
        <v>5013.68</v>
      </c>
      <c r="F722" s="52">
        <f t="shared" si="188"/>
        <v>84.783630675572851</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5619.91</v>
      </c>
      <c r="E725" s="242">
        <v>5699.59</v>
      </c>
      <c r="F725" s="52">
        <f t="shared" ref="F725:F979" si="190">IF(D725&lt;&gt;0,IF(E725/D725&gt;=100,"&gt;&gt;100",E725/D725*100),"-")</f>
        <v>101.41781629954929</v>
      </c>
    </row>
    <row r="726" spans="1:6" ht="12.75" customHeight="1" x14ac:dyDescent="0.2">
      <c r="A726" s="53" t="s">
        <v>1432</v>
      </c>
      <c r="B726" s="85" t="s">
        <v>1433</v>
      </c>
      <c r="C726" s="50" t="s">
        <v>1432</v>
      </c>
      <c r="D726" s="242">
        <v>1855.03</v>
      </c>
      <c r="E726" s="242">
        <v>2003.92</v>
      </c>
      <c r="F726" s="52">
        <f t="shared" si="190"/>
        <v>108.0262852891867</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0</v>
      </c>
      <c r="E742" s="242">
        <v>0</v>
      </c>
      <c r="F742" s="52" t="str">
        <f t="shared" si="190"/>
        <v>-</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1858.12</v>
      </c>
      <c r="E759" s="242">
        <v>4405.3</v>
      </c>
      <c r="F759" s="52">
        <f t="shared" si="190"/>
        <v>237.08371902783463</v>
      </c>
    </row>
    <row r="760" spans="1:6" ht="12.75" customHeight="1" x14ac:dyDescent="0.2">
      <c r="A760" s="53">
        <v>35232</v>
      </c>
      <c r="B760" s="85" t="s">
        <v>1500</v>
      </c>
      <c r="C760" s="50" t="s">
        <v>1501</v>
      </c>
      <c r="D760" s="242">
        <v>29251.02</v>
      </c>
      <c r="E760" s="242">
        <v>26132.82</v>
      </c>
      <c r="F760" s="52">
        <f t="shared" si="190"/>
        <v>89.339858917740301</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2969.4</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19141.599999999999</v>
      </c>
      <c r="E774" s="242">
        <v>6890.01</v>
      </c>
      <c r="F774" s="52">
        <f t="shared" si="190"/>
        <v>35.994953399924775</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8958.7900000000009</v>
      </c>
      <c r="E816" s="242">
        <v>7755.12</v>
      </c>
      <c r="F816" s="52">
        <f t="shared" si="190"/>
        <v>86.564368625673765</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17917.580000000002</v>
      </c>
      <c r="E819" s="242">
        <v>17000</v>
      </c>
      <c r="F819" s="52">
        <f t="shared" si="190"/>
        <v>94.878884313618244</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11546.88</v>
      </c>
      <c r="E821" s="242">
        <v>7451.64</v>
      </c>
      <c r="F821" s="52">
        <f t="shared" si="190"/>
        <v>64.533796142334566</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0</v>
      </c>
      <c r="E823" s="242">
        <v>0</v>
      </c>
      <c r="F823" s="52" t="str">
        <f t="shared" si="190"/>
        <v>-</v>
      </c>
    </row>
    <row r="824" spans="1:6" ht="12.75" customHeight="1" x14ac:dyDescent="0.2">
      <c r="A824" s="53">
        <v>37221</v>
      </c>
      <c r="B824" s="85" t="s">
        <v>1628</v>
      </c>
      <c r="C824" s="50" t="s">
        <v>1629</v>
      </c>
      <c r="D824" s="242">
        <v>7209.92</v>
      </c>
      <c r="E824" s="242">
        <v>7323.64</v>
      </c>
      <c r="F824" s="52">
        <f t="shared" si="190"/>
        <v>101.57727131507701</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39162.79</v>
      </c>
      <c r="E830" s="242">
        <v>37033.21</v>
      </c>
      <c r="F830" s="52">
        <f t="shared" si="190"/>
        <v>94.562236245170467</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0</v>
      </c>
      <c r="E954" s="242">
        <v>0</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disablePrompts="1"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49" workbookViewId="0">
      <selection activeCell="E241" sqref="E241"/>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5837034.5000000009</v>
      </c>
      <c r="E6" s="229">
        <f t="shared" si="0"/>
        <v>6653974.1199999992</v>
      </c>
      <c r="F6" s="230">
        <f t="shared" ref="F6:F260" si="1">IF(D6&gt;0,IF(E6/D6&gt;=100,"&gt;&gt;100",E6/D6*100),"-")</f>
        <v>113.99579906543293</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5183922.3400000008</v>
      </c>
      <c r="E7" s="104">
        <f t="shared" si="2"/>
        <v>5832843.5799999991</v>
      </c>
      <c r="F7" s="93">
        <f t="shared" si="1"/>
        <v>112.51795836123574</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641229.28</v>
      </c>
      <c r="E8" s="104">
        <f>E9+E10-E11</f>
        <v>642225.27</v>
      </c>
      <c r="F8" s="93">
        <f t="shared" si="1"/>
        <v>100.15532509682028</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641229.28</v>
      </c>
      <c r="E9" s="247">
        <v>642225.27</v>
      </c>
      <c r="F9" s="93">
        <f t="shared" si="1"/>
        <v>100.15532509682028</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0</v>
      </c>
      <c r="E10" s="247">
        <v>0</v>
      </c>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v>0</v>
      </c>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3527100.1500000004</v>
      </c>
      <c r="E12" s="104">
        <f t="shared" si="3"/>
        <v>3770441.67</v>
      </c>
      <c r="F12" s="93">
        <f t="shared" si="1"/>
        <v>106.89919507956131</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3449638.8200000003</v>
      </c>
      <c r="E13" s="104">
        <f t="shared" si="4"/>
        <v>3703197.14</v>
      </c>
      <c r="F13" s="93">
        <f t="shared" si="1"/>
        <v>107.35028602211752</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v>0</v>
      </c>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1710714.77</v>
      </c>
      <c r="E15" s="247">
        <v>1850869.66</v>
      </c>
      <c r="F15" s="93">
        <f t="shared" si="1"/>
        <v>108.19276786860266</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1363633.33</v>
      </c>
      <c r="E16" s="247">
        <v>1405140.64</v>
      </c>
      <c r="F16" s="93">
        <f t="shared" si="1"/>
        <v>103.04387617160984</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1033775.35</v>
      </c>
      <c r="E17" s="247">
        <v>1222850.2</v>
      </c>
      <c r="F17" s="93">
        <f t="shared" si="1"/>
        <v>118.28974254416107</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658484.63</v>
      </c>
      <c r="E18" s="247">
        <v>775663.36</v>
      </c>
      <c r="F18" s="93">
        <f t="shared" si="1"/>
        <v>117.79521110462366</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73374.22</v>
      </c>
      <c r="E19" s="104">
        <f t="shared" si="5"/>
        <v>65102.989999999991</v>
      </c>
      <c r="F19" s="93">
        <f t="shared" si="1"/>
        <v>88.727335023118457</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54728.59</v>
      </c>
      <c r="E20" s="247">
        <v>58723.45</v>
      </c>
      <c r="F20" s="93">
        <f t="shared" si="1"/>
        <v>107.29940237817199</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1248.52</v>
      </c>
      <c r="E21" s="247">
        <v>2482.6999999999998</v>
      </c>
      <c r="F21" s="93">
        <f t="shared" si="1"/>
        <v>198.85144010508441</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3780.23</v>
      </c>
      <c r="E22" s="247">
        <v>3785.24</v>
      </c>
      <c r="F22" s="93">
        <f t="shared" si="1"/>
        <v>100.13253161844648</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v>0</v>
      </c>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225.63</v>
      </c>
      <c r="E25" s="247">
        <v>225.63</v>
      </c>
      <c r="F25" s="93">
        <f t="shared" si="1"/>
        <v>100</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114103.19</v>
      </c>
      <c r="E26" s="247">
        <v>121665.63</v>
      </c>
      <c r="F26" s="93">
        <f t="shared" si="1"/>
        <v>106.62772004884351</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100711.94</v>
      </c>
      <c r="E28" s="247">
        <v>121779.66</v>
      </c>
      <c r="F28" s="93">
        <f t="shared" si="1"/>
        <v>120.91879076105573</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319.83999999999651</v>
      </c>
      <c r="E29" s="104">
        <f t="shared" si="6"/>
        <v>94.07999999999447</v>
      </c>
      <c r="F29" s="93">
        <f t="shared" si="1"/>
        <v>29.414707353675428</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52816.2</v>
      </c>
      <c r="E30" s="247">
        <v>52816.2</v>
      </c>
      <c r="F30" s="93">
        <f t="shared" si="1"/>
        <v>100</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52496.36</v>
      </c>
      <c r="E34" s="247">
        <v>52722.12</v>
      </c>
      <c r="F34" s="93">
        <f t="shared" si="1"/>
        <v>100.43004886434031</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0</v>
      </c>
      <c r="E36" s="247">
        <v>0</v>
      </c>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v>0</v>
      </c>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v>0</v>
      </c>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v>0</v>
      </c>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455.65000000000009</v>
      </c>
      <c r="E41" s="104">
        <f t="shared" si="8"/>
        <v>330.53</v>
      </c>
      <c r="F41" s="93">
        <f t="shared" si="1"/>
        <v>72.540327005376909</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1642.99</v>
      </c>
      <c r="E42" s="247">
        <v>1583.27</v>
      </c>
      <c r="F42" s="93">
        <f t="shared" si="1"/>
        <v>96.365163512863745</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1187.3399999999999</v>
      </c>
      <c r="E44" s="247">
        <v>1252.74</v>
      </c>
      <c r="F44" s="93">
        <f t="shared" si="1"/>
        <v>105.50811056647633</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3311.6199999999953</v>
      </c>
      <c r="E45" s="104">
        <f t="shared" si="9"/>
        <v>1716.929999999993</v>
      </c>
      <c r="F45" s="93">
        <f t="shared" si="1"/>
        <v>51.845622384210607</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20956.599999999999</v>
      </c>
      <c r="E47" s="247">
        <v>20956.599999999999</v>
      </c>
      <c r="F47" s="93">
        <f t="shared" si="1"/>
        <v>100</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v>0</v>
      </c>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40580.99</v>
      </c>
      <c r="E49" s="247">
        <v>40580.99</v>
      </c>
      <c r="F49" s="93">
        <f t="shared" si="1"/>
        <v>100</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58225.97</v>
      </c>
      <c r="E50" s="247">
        <v>59820.66</v>
      </c>
      <c r="F50" s="93">
        <f t="shared" si="1"/>
        <v>102.73879507717949</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v>0</v>
      </c>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23582.5</v>
      </c>
      <c r="E54" s="247">
        <v>27457.360000000001</v>
      </c>
      <c r="F54" s="93">
        <f t="shared" si="1"/>
        <v>116.43108237040178</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23582.5</v>
      </c>
      <c r="E55" s="247">
        <v>27457.360000000001</v>
      </c>
      <c r="F55" s="93">
        <f t="shared" si="1"/>
        <v>116.43108237040178</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1015592.91</v>
      </c>
      <c r="E56" s="104">
        <f t="shared" si="11"/>
        <v>1420176.64</v>
      </c>
      <c r="F56" s="93">
        <f t="shared" si="1"/>
        <v>139.83719520058483</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1015592.91</v>
      </c>
      <c r="E57" s="247">
        <v>1420176.64</v>
      </c>
      <c r="F57" s="93">
        <f t="shared" si="1"/>
        <v>139.83719520058483</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v>0</v>
      </c>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653112.16</v>
      </c>
      <c r="E68" s="104">
        <f t="shared" si="13"/>
        <v>821130.54</v>
      </c>
      <c r="F68" s="93">
        <f t="shared" si="1"/>
        <v>125.7258079531087</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313533.01</v>
      </c>
      <c r="E69" s="104">
        <f t="shared" si="14"/>
        <v>434932.99</v>
      </c>
      <c r="F69" s="93">
        <f t="shared" si="1"/>
        <v>138.71999953051196</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313533.01</v>
      </c>
      <c r="E70" s="104">
        <f t="shared" si="15"/>
        <v>434932.99</v>
      </c>
      <c r="F70" s="93">
        <f t="shared" si="1"/>
        <v>138.71999953051196</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313533.01</v>
      </c>
      <c r="E72" s="247">
        <v>434932.99</v>
      </c>
      <c r="F72" s="93">
        <f t="shared" si="1"/>
        <v>138.71999953051196</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0</v>
      </c>
      <c r="E76" s="247">
        <v>0</v>
      </c>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172.39</v>
      </c>
      <c r="E78" s="104">
        <f>E79+SUM(E82:E84)-E85+E86</f>
        <v>303.43</v>
      </c>
      <c r="F78" s="93">
        <f t="shared" si="1"/>
        <v>176.01368988920473</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v>0</v>
      </c>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162.94</v>
      </c>
      <c r="E84" s="247">
        <v>0</v>
      </c>
      <c r="F84" s="93">
        <f t="shared" si="1"/>
        <v>0</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9.4499999999999993</v>
      </c>
      <c r="E86" s="247">
        <v>303.43</v>
      </c>
      <c r="F86" s="93">
        <f t="shared" si="1"/>
        <v>3210.8994708994715</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v>0</v>
      </c>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266202.14</v>
      </c>
      <c r="E134" s="104">
        <f t="shared" si="23"/>
        <v>266202.14</v>
      </c>
      <c r="F134" s="93">
        <f t="shared" si="1"/>
        <v>100</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266202.14</v>
      </c>
      <c r="E135" s="104">
        <f t="shared" si="24"/>
        <v>266202.14</v>
      </c>
      <c r="F135" s="93">
        <f t="shared" si="1"/>
        <v>100</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266202.14</v>
      </c>
      <c r="E139" s="247">
        <v>266202.14</v>
      </c>
      <c r="F139" s="93">
        <f t="shared" si="1"/>
        <v>100</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v>0</v>
      </c>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32345.89</v>
      </c>
      <c r="E146" s="104">
        <f t="shared" si="26"/>
        <v>67835.47</v>
      </c>
      <c r="F146" s="93">
        <f t="shared" si="1"/>
        <v>209.71897820712306</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6885.7</v>
      </c>
      <c r="E147" s="247">
        <v>7550.33</v>
      </c>
      <c r="F147" s="93">
        <f t="shared" si="1"/>
        <v>109.65232293013057</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1983.24</v>
      </c>
      <c r="E158" s="247">
        <v>9797.59</v>
      </c>
      <c r="F158" s="93">
        <f t="shared" si="1"/>
        <v>494.01938242471914</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30442.51</v>
      </c>
      <c r="E159" s="247">
        <v>57918.93</v>
      </c>
      <c r="F159" s="93">
        <f t="shared" si="1"/>
        <v>190.25674952558117</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155.29</v>
      </c>
      <c r="E160" s="247">
        <v>190.09</v>
      </c>
      <c r="F160" s="93">
        <f t="shared" si="1"/>
        <v>122.4096851052869</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7120.85</v>
      </c>
      <c r="E163" s="247">
        <v>7621.47</v>
      </c>
      <c r="F163" s="93">
        <f t="shared" si="1"/>
        <v>107.03034047901585</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23213.379999999997</v>
      </c>
      <c r="E164" s="104">
        <f t="shared" si="28"/>
        <v>28644.89</v>
      </c>
      <c r="F164" s="93">
        <f t="shared" si="1"/>
        <v>123.39818673540863</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20175.28</v>
      </c>
      <c r="E165" s="247">
        <v>25301.03</v>
      </c>
      <c r="F165" s="93">
        <f t="shared" si="1"/>
        <v>125.40609101831548</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3038.1</v>
      </c>
      <c r="E166" s="247">
        <v>3343.86</v>
      </c>
      <c r="F166" s="93">
        <f t="shared" si="1"/>
        <v>110.06418485237486</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v>0</v>
      </c>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17645.349999999999</v>
      </c>
      <c r="E170" s="104">
        <f t="shared" si="29"/>
        <v>23211.62</v>
      </c>
      <c r="F170" s="93">
        <f t="shared" si="1"/>
        <v>131.54525129850074</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v>0</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17645.349999999999</v>
      </c>
      <c r="E173" s="247">
        <v>23211.62</v>
      </c>
      <c r="F173" s="93">
        <f t="shared" si="1"/>
        <v>131.54525129850074</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5837034.4999999991</v>
      </c>
      <c r="E175" s="104">
        <f t="shared" si="30"/>
        <v>6653974.1200000001</v>
      </c>
      <c r="F175" s="93">
        <f t="shared" si="1"/>
        <v>113.99579906543298</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32297.020000000004</v>
      </c>
      <c r="E176" s="104">
        <f t="shared" si="31"/>
        <v>41398.58</v>
      </c>
      <c r="F176" s="93">
        <f t="shared" si="1"/>
        <v>128.18080429711472</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35</v>
      </c>
      <c r="B177" s="86" t="s">
        <v>2273</v>
      </c>
      <c r="C177" s="92" t="s">
        <v>35</v>
      </c>
      <c r="D177" s="104">
        <f t="shared" ref="D177:E177" si="32">SUM(D178:D180)+SUM(D184:D188)</f>
        <v>23271.570000000003</v>
      </c>
      <c r="E177" s="104">
        <f t="shared" si="32"/>
        <v>30806.9</v>
      </c>
      <c r="F177" s="93">
        <f t="shared" si="1"/>
        <v>132.37998123891083</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17248.5</v>
      </c>
      <c r="E178" s="247">
        <v>22347.62</v>
      </c>
      <c r="F178" s="93">
        <f t="shared" si="1"/>
        <v>129.56268661042989</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5657.18</v>
      </c>
      <c r="E179" s="247">
        <v>5117.54</v>
      </c>
      <c r="F179" s="93">
        <f t="shared" si="1"/>
        <v>90.460971720892729</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87.15</v>
      </c>
      <c r="E180" s="104">
        <f t="shared" si="33"/>
        <v>85.81</v>
      </c>
      <c r="F180" s="93">
        <f t="shared" si="1"/>
        <v>98.462421113023524</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v>0</v>
      </c>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87.15</v>
      </c>
      <c r="E183" s="247">
        <v>85.81</v>
      </c>
      <c r="F183" s="93">
        <f t="shared" si="1"/>
        <v>98.462421113023524</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v>0</v>
      </c>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0</v>
      </c>
      <c r="E186" s="247">
        <v>0</v>
      </c>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278.74</v>
      </c>
      <c r="E188" s="247">
        <v>3255.93</v>
      </c>
      <c r="F188" s="93">
        <f t="shared" si="1"/>
        <v>1168.0885412929611</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0</v>
      </c>
      <c r="E189" s="247">
        <v>0</v>
      </c>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v>0</v>
      </c>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v>0</v>
      </c>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9025.4500000000007</v>
      </c>
      <c r="E234" s="104">
        <f t="shared" si="40"/>
        <v>10591.68</v>
      </c>
      <c r="F234" s="93">
        <f t="shared" si="1"/>
        <v>117.35348375981252</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9025.4500000000007</v>
      </c>
      <c r="E236" s="247">
        <v>10591.68</v>
      </c>
      <c r="F236" s="93">
        <f t="shared" si="1"/>
        <v>117.35348375981252</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5804737.4799999995</v>
      </c>
      <c r="E237" s="104">
        <f t="shared" si="41"/>
        <v>6612575.54</v>
      </c>
      <c r="F237" s="93">
        <f t="shared" si="1"/>
        <v>113.91687501430299</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5450124.4699999997</v>
      </c>
      <c r="E238" s="104">
        <f t="shared" si="42"/>
        <v>6099045.7000000002</v>
      </c>
      <c r="F238" s="93">
        <f t="shared" si="1"/>
        <v>111.90653963174533</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5450124.4699999997</v>
      </c>
      <c r="E239" s="104">
        <f t="shared" si="43"/>
        <v>6099045.7000000002</v>
      </c>
      <c r="F239" s="93">
        <f t="shared" si="1"/>
        <v>111.90653963174533</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5449394.5199999996</v>
      </c>
      <c r="E240" s="247">
        <v>6096949.8600000003</v>
      </c>
      <c r="F240" s="93">
        <f t="shared" si="1"/>
        <v>111.88306953411772</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729.95</v>
      </c>
      <c r="E241" s="247">
        <v>2095.84</v>
      </c>
      <c r="F241" s="93">
        <f t="shared" si="1"/>
        <v>287.12103568737587</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0</v>
      </c>
      <c r="E243" s="247">
        <v>0</v>
      </c>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299053.75</v>
      </c>
      <c r="E245" s="104">
        <f t="shared" si="45"/>
        <v>417049.49000000022</v>
      </c>
      <c r="F245" s="93">
        <f t="shared" si="1"/>
        <v>139.45636528550477</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5624146.2199999997</v>
      </c>
      <c r="E246" s="104">
        <f t="shared" si="46"/>
        <v>6099350.3200000003</v>
      </c>
      <c r="F246" s="93">
        <f t="shared" si="1"/>
        <v>108.44935535833207</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2406</v>
      </c>
      <c r="C247" s="92" t="s">
        <v>625</v>
      </c>
      <c r="D247" s="247">
        <v>5624146.2199999997</v>
      </c>
      <c r="E247" s="247">
        <v>6099350.3200000003</v>
      </c>
      <c r="F247" s="93">
        <f t="shared" si="1"/>
        <v>108.44935535833207</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2407</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2408</v>
      </c>
      <c r="C249" s="92" t="s">
        <v>1273</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5325092.47</v>
      </c>
      <c r="E250" s="104">
        <f t="shared" si="47"/>
        <v>5682300.8300000001</v>
      </c>
      <c r="F250" s="93">
        <f t="shared" si="1"/>
        <v>106.70802172943299</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2411</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2412</v>
      </c>
      <c r="C252" s="92" t="s">
        <v>827</v>
      </c>
      <c r="D252" s="247">
        <v>5325092.47</v>
      </c>
      <c r="E252" s="247">
        <v>5682300.8300000001</v>
      </c>
      <c r="F252" s="93">
        <f t="shared" si="1"/>
        <v>106.70802172943299</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2413</v>
      </c>
      <c r="C253" s="92" t="s">
        <v>1275</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2416</v>
      </c>
      <c r="C255" s="92" t="s">
        <v>629</v>
      </c>
      <c r="D255" s="247">
        <v>32345.88</v>
      </c>
      <c r="E255" s="247">
        <v>67835.460000000006</v>
      </c>
      <c r="F255" s="93">
        <f t="shared" si="1"/>
        <v>209.71901212766514</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2417</v>
      </c>
      <c r="C256" s="92" t="s">
        <v>829</v>
      </c>
      <c r="D256" s="247">
        <v>23213.38</v>
      </c>
      <c r="E256" s="247">
        <v>28644.89</v>
      </c>
      <c r="F256" s="93">
        <f t="shared" si="1"/>
        <v>123.39818673540863</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781114.04</v>
      </c>
      <c r="E259" s="104">
        <f t="shared" si="49"/>
        <v>781113.96</v>
      </c>
      <c r="F259" s="93">
        <f t="shared" si="1"/>
        <v>99.999989758217623</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781114.04</v>
      </c>
      <c r="E260" s="248">
        <v>781113.96</v>
      </c>
      <c r="F260" s="97">
        <f t="shared" si="1"/>
        <v>99.999989758217623</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26670.880000000001</v>
      </c>
      <c r="E264" s="247">
        <v>63301.56</v>
      </c>
      <c r="F264" s="93">
        <f t="shared" si="50"/>
        <v>237.34334975073938</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12795.86</v>
      </c>
      <c r="E265" s="247">
        <v>12155.38</v>
      </c>
      <c r="F265" s="93">
        <f t="shared" si="50"/>
        <v>94.994631075988636</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v>0</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23213.38</v>
      </c>
      <c r="E267" s="247">
        <v>28644.89</v>
      </c>
      <c r="F267" s="93">
        <f t="shared" si="50"/>
        <v>123.39818673540863</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9.4499999999999993</v>
      </c>
      <c r="E268" s="247">
        <v>303.43</v>
      </c>
      <c r="F268" s="93">
        <f t="shared" si="50"/>
        <v>3210.8994708994715</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0</v>
      </c>
      <c r="E269" s="247">
        <v>0</v>
      </c>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0</v>
      </c>
      <c r="E271" s="247">
        <v>0</v>
      </c>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0</v>
      </c>
      <c r="E287" s="247">
        <v>0</v>
      </c>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23271.57</v>
      </c>
      <c r="E288" s="247">
        <v>30806.9</v>
      </c>
      <c r="F288" s="93">
        <f t="shared" si="50"/>
        <v>132.37998123891083</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0</v>
      </c>
      <c r="E289" s="247">
        <v>0</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0</v>
      </c>
      <c r="E290" s="247">
        <v>0</v>
      </c>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v>0</v>
      </c>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0</v>
      </c>
      <c r="E294" s="247">
        <v>0</v>
      </c>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v>0</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0.02</v>
      </c>
      <c r="E297" s="247">
        <v>0</v>
      </c>
      <c r="F297" s="93">
        <f t="shared" si="50"/>
        <v>0</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0</v>
      </c>
      <c r="E298" s="247">
        <v>0</v>
      </c>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278.72000000000003</v>
      </c>
      <c r="E299" s="247">
        <v>3255.93</v>
      </c>
      <c r="F299" s="93">
        <f t="shared" si="50"/>
        <v>1168.1723593570607</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0</v>
      </c>
      <c r="E302" s="247">
        <v>0</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4"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2537</v>
      </c>
      <c r="C5" s="182" t="s">
        <v>1974</v>
      </c>
      <c r="D5" s="79">
        <f t="shared" ref="D5:E5" si="0">D6+D10+D13+SUM(D17:D21)</f>
        <v>258284.79999999999</v>
      </c>
      <c r="E5" s="79">
        <f t="shared" si="0"/>
        <v>279417.92</v>
      </c>
      <c r="F5" s="80">
        <f t="shared" ref="F5:F141" si="1">IF(D5&gt;0,IF(E5/D5&gt;=100,"&gt;&gt;100",E5/D5*100),"-")</f>
        <v>108.18209975964517</v>
      </c>
      <c r="G5" s="49"/>
      <c r="H5" s="49"/>
      <c r="I5" s="49"/>
      <c r="J5" s="49"/>
      <c r="K5" s="49"/>
      <c r="L5" s="49"/>
      <c r="M5" s="49"/>
      <c r="N5" s="49"/>
      <c r="O5" s="49"/>
      <c r="P5" s="49"/>
      <c r="Q5" s="49"/>
      <c r="R5" s="49"/>
      <c r="S5" s="49"/>
      <c r="T5" s="49"/>
      <c r="U5" s="49"/>
      <c r="V5" s="49"/>
      <c r="W5" s="49"/>
      <c r="X5" s="49"/>
      <c r="Y5" s="49"/>
    </row>
    <row r="6" spans="1:25" ht="24" x14ac:dyDescent="0.2">
      <c r="A6" s="77" t="s">
        <v>1976</v>
      </c>
      <c r="B6" s="232" t="s">
        <v>2538</v>
      </c>
      <c r="C6" s="183" t="s">
        <v>1976</v>
      </c>
      <c r="D6" s="81">
        <f t="shared" ref="D6:E6" si="2">SUM(D7:D9)</f>
        <v>256426.68</v>
      </c>
      <c r="E6" s="81">
        <f t="shared" si="2"/>
        <v>270464.51</v>
      </c>
      <c r="F6" s="63">
        <f t="shared" si="1"/>
        <v>105.47440305353561</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256426.68</v>
      </c>
      <c r="E7" s="249">
        <v>270464.51</v>
      </c>
      <c r="F7" s="63">
        <f t="shared" si="1"/>
        <v>105.47440305353561</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v>0</v>
      </c>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v>0</v>
      </c>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v>0</v>
      </c>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v>0</v>
      </c>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v>0</v>
      </c>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v>0</v>
      </c>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v>0</v>
      </c>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v>0</v>
      </c>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v>0</v>
      </c>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v>4548.1099999999997</v>
      </c>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v>0</v>
      </c>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1858.12</v>
      </c>
      <c r="E21" s="249">
        <v>4405.3</v>
      </c>
      <c r="F21" s="63">
        <f t="shared" si="1"/>
        <v>237.08371902783463</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2568</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v>0</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v>0</v>
      </c>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v>0</v>
      </c>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v>0</v>
      </c>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v>0</v>
      </c>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2579</v>
      </c>
      <c r="C28" s="183" t="s">
        <v>2037</v>
      </c>
      <c r="D28" s="81">
        <f t="shared" ref="D28:E28" si="6">SUM(D29:D34)</f>
        <v>63207.24</v>
      </c>
      <c r="E28" s="81">
        <f t="shared" si="6"/>
        <v>68609.33</v>
      </c>
      <c r="F28" s="63">
        <f t="shared" si="1"/>
        <v>108.54663168333249</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63207.24</v>
      </c>
      <c r="E30" s="249">
        <v>68609.33</v>
      </c>
      <c r="F30" s="63">
        <f t="shared" si="1"/>
        <v>108.54663168333249</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v>0</v>
      </c>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v>0</v>
      </c>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2592</v>
      </c>
      <c r="C35" s="183" t="s">
        <v>2039</v>
      </c>
      <c r="D35" s="81">
        <f t="shared" ref="D35:E35" si="7">D36+D39+D43+D50+D54+D60+D61+D66+D74</f>
        <v>41021.79</v>
      </c>
      <c r="E35" s="81">
        <f t="shared" si="7"/>
        <v>75022.320000000007</v>
      </c>
      <c r="F35" s="63">
        <f t="shared" si="1"/>
        <v>182.8840720992429</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2593</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v>0</v>
      </c>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v>0</v>
      </c>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2598</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v>0</v>
      </c>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v>0</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v>0</v>
      </c>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v>0</v>
      </c>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v>0</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v>0</v>
      </c>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32262.080000000002</v>
      </c>
      <c r="E54" s="81">
        <f t="shared" si="12"/>
        <v>65272.32</v>
      </c>
      <c r="F54" s="63">
        <f t="shared" si="1"/>
        <v>202.31900732996758</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32262.080000000002</v>
      </c>
      <c r="E55" s="249">
        <v>65272.32</v>
      </c>
      <c r="F55" s="63">
        <f t="shared" si="1"/>
        <v>202.31900732996758</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v>0</v>
      </c>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v>0</v>
      </c>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v>0</v>
      </c>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8759.7099999999991</v>
      </c>
      <c r="E61" s="81">
        <f t="shared" si="13"/>
        <v>9750</v>
      </c>
      <c r="F61" s="63">
        <f t="shared" si="1"/>
        <v>111.30505461938809</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8759.7099999999991</v>
      </c>
      <c r="E64" s="249">
        <v>9750</v>
      </c>
      <c r="F64" s="63">
        <f t="shared" si="1"/>
        <v>111.30505461938809</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v>0</v>
      </c>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v>0</v>
      </c>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v>0</v>
      </c>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v>0</v>
      </c>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v>0</v>
      </c>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v>0</v>
      </c>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2667</v>
      </c>
      <c r="C74" s="183" t="s">
        <v>2045</v>
      </c>
      <c r="D74" s="249">
        <v>0</v>
      </c>
      <c r="E74" s="249">
        <v>0</v>
      </c>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2668</v>
      </c>
      <c r="C75" s="183" t="s">
        <v>2047</v>
      </c>
      <c r="D75" s="81">
        <f t="shared" ref="D75:E75" si="15">SUM(D76:D81)</f>
        <v>0</v>
      </c>
      <c r="E75" s="81">
        <f t="shared" si="15"/>
        <v>1000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2669</v>
      </c>
      <c r="C76" s="183" t="s">
        <v>2049</v>
      </c>
      <c r="D76" s="249">
        <v>0</v>
      </c>
      <c r="E76" s="249">
        <v>0</v>
      </c>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2670</v>
      </c>
      <c r="C77" s="183" t="s">
        <v>2051</v>
      </c>
      <c r="D77" s="249">
        <v>0</v>
      </c>
      <c r="E77" s="249">
        <v>0</v>
      </c>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2671</v>
      </c>
      <c r="C78" s="183" t="s">
        <v>2053</v>
      </c>
      <c r="D78" s="249">
        <v>0</v>
      </c>
      <c r="E78" s="249">
        <v>0</v>
      </c>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2672</v>
      </c>
      <c r="C79" s="183" t="s">
        <v>2055</v>
      </c>
      <c r="D79" s="249">
        <v>0</v>
      </c>
      <c r="E79" s="249">
        <v>0</v>
      </c>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2673</v>
      </c>
      <c r="C80" s="183" t="s">
        <v>2057</v>
      </c>
      <c r="D80" s="249">
        <v>0</v>
      </c>
      <c r="E80" s="249">
        <v>0</v>
      </c>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2674</v>
      </c>
      <c r="C81" s="183" t="s">
        <v>2059</v>
      </c>
      <c r="D81" s="249">
        <v>0</v>
      </c>
      <c r="E81" s="249">
        <v>1000</v>
      </c>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2675</v>
      </c>
      <c r="C82" s="183" t="s">
        <v>2061</v>
      </c>
      <c r="D82" s="81">
        <f t="shared" ref="D82:E82" si="16">SUM(D83:D88)</f>
        <v>540606.43999999994</v>
      </c>
      <c r="E82" s="81">
        <f t="shared" si="16"/>
        <v>861355.58000000007</v>
      </c>
      <c r="F82" s="63">
        <f t="shared" si="1"/>
        <v>159.33135757687239</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2676</v>
      </c>
      <c r="C83" s="183" t="s">
        <v>2063</v>
      </c>
      <c r="D83" s="249">
        <v>0</v>
      </c>
      <c r="E83" s="249">
        <v>0</v>
      </c>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2677</v>
      </c>
      <c r="C84" s="183" t="s">
        <v>2065</v>
      </c>
      <c r="D84" s="249">
        <v>239129.87</v>
      </c>
      <c r="E84" s="249">
        <v>523703.05</v>
      </c>
      <c r="F84" s="63">
        <f t="shared" si="1"/>
        <v>219.00361088307369</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2678</v>
      </c>
      <c r="C85" s="183" t="s">
        <v>2067</v>
      </c>
      <c r="D85" s="249">
        <v>0</v>
      </c>
      <c r="E85" s="249">
        <v>0</v>
      </c>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2679</v>
      </c>
      <c r="C86" s="183" t="s">
        <v>2069</v>
      </c>
      <c r="D86" s="249">
        <v>0</v>
      </c>
      <c r="E86" s="249">
        <v>0</v>
      </c>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v>0</v>
      </c>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301476.57</v>
      </c>
      <c r="E88" s="249">
        <v>337652.53</v>
      </c>
      <c r="F88" s="63">
        <f t="shared" si="1"/>
        <v>111.99959253881653</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1605</v>
      </c>
      <c r="C91" s="183" t="s">
        <v>2688</v>
      </c>
      <c r="D91" s="249">
        <v>0</v>
      </c>
      <c r="E91" s="249">
        <v>0</v>
      </c>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v>0</v>
      </c>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v>0</v>
      </c>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v>0</v>
      </c>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v>0</v>
      </c>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v>0</v>
      </c>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v>0</v>
      </c>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v>0</v>
      </c>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v>0</v>
      </c>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v>0</v>
      </c>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v>0</v>
      </c>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v>0</v>
      </c>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v>0</v>
      </c>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184441.08000000002</v>
      </c>
      <c r="E107" s="81">
        <f t="shared" si="21"/>
        <v>226704.24</v>
      </c>
      <c r="F107" s="63">
        <f t="shared" si="1"/>
        <v>122.91417942250173</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158560.14000000001</v>
      </c>
      <c r="E108" s="249">
        <v>184074.23999999999</v>
      </c>
      <c r="F108" s="63">
        <f t="shared" si="1"/>
        <v>116.09111848665117</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18581.189999999999</v>
      </c>
      <c r="E109" s="249">
        <v>22000</v>
      </c>
      <c r="F109" s="63">
        <f t="shared" si="1"/>
        <v>118.3993059647956</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v>0</v>
      </c>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7299.75</v>
      </c>
      <c r="E111" s="249">
        <v>20000</v>
      </c>
      <c r="F111" s="63">
        <f t="shared" si="1"/>
        <v>273.98198568444127</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v>630</v>
      </c>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336400.57</v>
      </c>
      <c r="E114" s="81">
        <f t="shared" si="22"/>
        <v>378483.75</v>
      </c>
      <c r="F114" s="63">
        <f t="shared" si="1"/>
        <v>112.50984206120698</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318482.99</v>
      </c>
      <c r="E115" s="81">
        <f t="shared" si="23"/>
        <v>358829.35</v>
      </c>
      <c r="F115" s="63">
        <f t="shared" si="1"/>
        <v>112.66829352487552</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277584.34999999998</v>
      </c>
      <c r="E116" s="249">
        <v>323972.81</v>
      </c>
      <c r="F116" s="63">
        <f t="shared" si="1"/>
        <v>116.71148247370576</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40898.639999999999</v>
      </c>
      <c r="E117" s="249">
        <v>34856.54</v>
      </c>
      <c r="F117" s="63">
        <f t="shared" si="1"/>
        <v>85.226648123262777</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v>0</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0</v>
      </c>
      <c r="E120" s="249">
        <v>0</v>
      </c>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17917.580000000002</v>
      </c>
      <c r="E122" s="81">
        <f t="shared" si="25"/>
        <v>19654.400000000001</v>
      </c>
      <c r="F122" s="63">
        <f t="shared" si="1"/>
        <v>109.69338493256345</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17917.580000000002</v>
      </c>
      <c r="E123" s="249">
        <v>19654.400000000001</v>
      </c>
      <c r="F123" s="63">
        <f t="shared" si="1"/>
        <v>109.69338493256345</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v>0</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v>0</v>
      </c>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v>0</v>
      </c>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v>0</v>
      </c>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62022.89</v>
      </c>
      <c r="E129" s="81">
        <f t="shared" si="26"/>
        <v>42325.97</v>
      </c>
      <c r="F129" s="63">
        <f t="shared" si="1"/>
        <v>68.242498858082882</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v>0</v>
      </c>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v>0</v>
      </c>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24885.53</v>
      </c>
      <c r="E133" s="249">
        <v>9000</v>
      </c>
      <c r="F133" s="63">
        <f t="shared" si="1"/>
        <v>36.165595026507376</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v>0</v>
      </c>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v>0</v>
      </c>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1632</v>
      </c>
      <c r="C137" s="183" t="s">
        <v>2779</v>
      </c>
      <c r="D137" s="249">
        <v>0</v>
      </c>
      <c r="E137" s="249">
        <v>0</v>
      </c>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37137.360000000001</v>
      </c>
      <c r="E138" s="249">
        <v>33325.97</v>
      </c>
      <c r="F138" s="63">
        <f t="shared" si="1"/>
        <v>89.737046467492576</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v>0</v>
      </c>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v>0</v>
      </c>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1485984.8099999998</v>
      </c>
      <c r="E141" s="106">
        <f t="shared" si="28"/>
        <v>1932919.11</v>
      </c>
      <c r="F141" s="82">
        <f t="shared" si="1"/>
        <v>130.0766398816688</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E25" sqref="E25"/>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1365.89</v>
      </c>
      <c r="E5" s="107">
        <f t="shared" si="0"/>
        <v>3385.62</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2797</v>
      </c>
      <c r="C8" s="92" t="s">
        <v>2798</v>
      </c>
      <c r="D8" s="249">
        <v>0</v>
      </c>
      <c r="E8" s="250">
        <v>0</v>
      </c>
      <c r="F8" s="37"/>
      <c r="G8" s="37"/>
      <c r="H8" s="37"/>
      <c r="I8" s="37"/>
      <c r="J8" s="37"/>
      <c r="K8" s="37"/>
      <c r="L8" s="37"/>
      <c r="M8" s="37"/>
      <c r="N8" s="37"/>
      <c r="O8" s="37"/>
      <c r="P8" s="37"/>
      <c r="Q8" s="37"/>
      <c r="R8" s="37"/>
      <c r="S8" s="37"/>
      <c r="T8" s="37"/>
      <c r="U8" s="37"/>
      <c r="V8" s="37"/>
    </row>
    <row r="9" spans="1:25" ht="13.5" customHeight="1" x14ac:dyDescent="0.2">
      <c r="A9" s="209" t="s">
        <v>609</v>
      </c>
      <c r="B9" s="111" t="s">
        <v>2799</v>
      </c>
      <c r="C9" s="92" t="s">
        <v>2800</v>
      </c>
      <c r="D9" s="249">
        <v>0</v>
      </c>
      <c r="E9" s="250">
        <v>0</v>
      </c>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2801</v>
      </c>
      <c r="D10" s="249">
        <v>0</v>
      </c>
      <c r="E10" s="250">
        <v>0</v>
      </c>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2802</v>
      </c>
      <c r="D11" s="249">
        <v>0</v>
      </c>
      <c r="E11" s="250">
        <v>0</v>
      </c>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2803</v>
      </c>
      <c r="C12" s="92" t="s">
        <v>2804</v>
      </c>
      <c r="D12" s="249">
        <v>0</v>
      </c>
      <c r="E12" s="250">
        <v>0</v>
      </c>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2805</v>
      </c>
      <c r="C13" s="92" t="s">
        <v>2806</v>
      </c>
      <c r="D13" s="249">
        <v>0</v>
      </c>
      <c r="E13" s="250">
        <v>0</v>
      </c>
      <c r="F13" s="37"/>
      <c r="G13" s="37"/>
      <c r="H13" s="37"/>
      <c r="I13" s="37"/>
      <c r="J13" s="37"/>
      <c r="K13" s="37"/>
      <c r="L13" s="37"/>
      <c r="M13" s="37"/>
      <c r="N13" s="37"/>
      <c r="O13" s="37"/>
      <c r="P13" s="37"/>
      <c r="Q13" s="37"/>
      <c r="R13" s="37"/>
      <c r="S13" s="37"/>
      <c r="T13" s="37"/>
      <c r="U13" s="37"/>
      <c r="V13" s="37"/>
    </row>
    <row r="14" spans="1:25" ht="24" x14ac:dyDescent="0.2">
      <c r="A14" s="209" t="s">
        <v>609</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2809</v>
      </c>
      <c r="C15" s="92" t="s">
        <v>2810</v>
      </c>
      <c r="D15" s="249">
        <v>0</v>
      </c>
      <c r="E15" s="250">
        <v>0</v>
      </c>
      <c r="F15" s="37"/>
      <c r="G15" s="37"/>
      <c r="H15" s="37"/>
      <c r="I15" s="37"/>
      <c r="J15" s="37"/>
      <c r="K15" s="37"/>
      <c r="L15" s="37"/>
      <c r="M15" s="37"/>
      <c r="N15" s="37"/>
      <c r="O15" s="37"/>
      <c r="P15" s="37"/>
      <c r="Q15" s="37"/>
      <c r="R15" s="37"/>
      <c r="S15" s="37"/>
      <c r="T15" s="37"/>
      <c r="U15" s="37"/>
      <c r="V15" s="37"/>
    </row>
    <row r="16" spans="1:25" ht="24" x14ac:dyDescent="0.2">
      <c r="A16" s="209" t="s">
        <v>609</v>
      </c>
      <c r="B16" s="111" t="s">
        <v>2811</v>
      </c>
      <c r="C16" s="92" t="s">
        <v>2812</v>
      </c>
      <c r="D16" s="249">
        <v>0</v>
      </c>
      <c r="E16" s="250">
        <v>0</v>
      </c>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2813</v>
      </c>
      <c r="C17" s="92" t="s">
        <v>2814</v>
      </c>
      <c r="D17" s="249">
        <v>0</v>
      </c>
      <c r="E17" s="250">
        <v>0</v>
      </c>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2815</v>
      </c>
      <c r="C18" s="92" t="s">
        <v>2816</v>
      </c>
      <c r="D18" s="249">
        <v>0</v>
      </c>
      <c r="E18" s="250">
        <v>0</v>
      </c>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2817</v>
      </c>
      <c r="C19" s="92" t="s">
        <v>2818</v>
      </c>
      <c r="D19" s="249">
        <v>0</v>
      </c>
      <c r="E19" s="250">
        <v>0</v>
      </c>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2819</v>
      </c>
      <c r="C20" s="92" t="s">
        <v>2820</v>
      </c>
      <c r="D20" s="249">
        <v>0</v>
      </c>
      <c r="E20" s="250">
        <v>0</v>
      </c>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2821</v>
      </c>
      <c r="C21" s="92" t="s">
        <v>2822</v>
      </c>
      <c r="D21" s="249">
        <v>0</v>
      </c>
      <c r="E21" s="250">
        <v>0</v>
      </c>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1365.89</v>
      </c>
      <c r="E22" s="108">
        <f t="shared" si="3"/>
        <v>3385.62</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2825</v>
      </c>
      <c r="C23" s="92" t="s">
        <v>2826</v>
      </c>
      <c r="D23" s="81">
        <f t="shared" ref="D23:E23" si="4">SUM(D24:D29)</f>
        <v>1365.89</v>
      </c>
      <c r="E23" s="108">
        <f t="shared" si="4"/>
        <v>3385.62</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2797</v>
      </c>
      <c r="C24" s="92" t="s">
        <v>2827</v>
      </c>
      <c r="D24" s="249">
        <v>0</v>
      </c>
      <c r="E24" s="250">
        <v>3035.85</v>
      </c>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2799</v>
      </c>
      <c r="C25" s="92" t="s">
        <v>2828</v>
      </c>
      <c r="D25" s="249">
        <v>1365.89</v>
      </c>
      <c r="E25" s="250">
        <v>349.77</v>
      </c>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2829</v>
      </c>
      <c r="D26" s="249">
        <v>0</v>
      </c>
      <c r="E26" s="250">
        <v>0</v>
      </c>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2830</v>
      </c>
      <c r="D27" s="249">
        <v>0</v>
      </c>
      <c r="E27" s="250">
        <v>0</v>
      </c>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2803</v>
      </c>
      <c r="C28" s="92" t="s">
        <v>2831</v>
      </c>
      <c r="D28" s="249">
        <v>0</v>
      </c>
      <c r="E28" s="250">
        <v>0</v>
      </c>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2805</v>
      </c>
      <c r="C29" s="92" t="s">
        <v>2832</v>
      </c>
      <c r="D29" s="249">
        <v>0</v>
      </c>
      <c r="E29" s="250">
        <v>0</v>
      </c>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2809</v>
      </c>
      <c r="C31" s="92" t="s">
        <v>2835</v>
      </c>
      <c r="D31" s="249">
        <v>0</v>
      </c>
      <c r="E31" s="250">
        <v>0</v>
      </c>
      <c r="F31" s="37"/>
      <c r="G31" s="37"/>
      <c r="H31" s="37"/>
      <c r="I31" s="37"/>
      <c r="J31" s="37"/>
      <c r="K31" s="37"/>
      <c r="L31" s="37"/>
      <c r="M31" s="37"/>
      <c r="N31" s="37"/>
      <c r="O31" s="37"/>
      <c r="P31" s="37"/>
      <c r="Q31" s="37"/>
      <c r="R31" s="37"/>
      <c r="S31" s="37"/>
      <c r="T31" s="37"/>
      <c r="U31" s="37"/>
      <c r="V31" s="37"/>
    </row>
    <row r="32" spans="1:22" ht="24" x14ac:dyDescent="0.2">
      <c r="A32" s="209" t="s">
        <v>609</v>
      </c>
      <c r="B32" s="111" t="s">
        <v>2811</v>
      </c>
      <c r="C32" s="92" t="s">
        <v>2836</v>
      </c>
      <c r="D32" s="249">
        <v>0</v>
      </c>
      <c r="E32" s="250">
        <v>0</v>
      </c>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2813</v>
      </c>
      <c r="C33" s="92" t="s">
        <v>2837</v>
      </c>
      <c r="D33" s="249">
        <v>0</v>
      </c>
      <c r="E33" s="250">
        <v>0</v>
      </c>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2815</v>
      </c>
      <c r="C34" s="92" t="s">
        <v>2838</v>
      </c>
      <c r="D34" s="249">
        <v>0</v>
      </c>
      <c r="E34" s="250">
        <v>0</v>
      </c>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2817</v>
      </c>
      <c r="C35" s="92" t="s">
        <v>2839</v>
      </c>
      <c r="D35" s="249">
        <v>0</v>
      </c>
      <c r="E35" s="250">
        <v>0</v>
      </c>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2819</v>
      </c>
      <c r="C36" s="92" t="s">
        <v>2840</v>
      </c>
      <c r="D36" s="249">
        <v>0</v>
      </c>
      <c r="E36" s="250">
        <v>0</v>
      </c>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2821</v>
      </c>
      <c r="C37" s="92" t="s">
        <v>2841</v>
      </c>
      <c r="D37" s="249">
        <v>0</v>
      </c>
      <c r="E37" s="250">
        <v>0</v>
      </c>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2846</v>
      </c>
      <c r="C40" s="92" t="s">
        <v>2847</v>
      </c>
      <c r="D40" s="249">
        <v>0</v>
      </c>
      <c r="E40" s="250">
        <v>0</v>
      </c>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2297</v>
      </c>
      <c r="C41" s="92" t="s">
        <v>2848</v>
      </c>
      <c r="D41" s="249">
        <v>0</v>
      </c>
      <c r="E41" s="250">
        <v>0</v>
      </c>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2849</v>
      </c>
      <c r="C42" s="92" t="s">
        <v>2850</v>
      </c>
      <c r="D42" s="249">
        <v>0</v>
      </c>
      <c r="E42" s="250">
        <v>0</v>
      </c>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2851</v>
      </c>
      <c r="C43" s="92" t="s">
        <v>2852</v>
      </c>
      <c r="D43" s="249">
        <v>0</v>
      </c>
      <c r="E43" s="250">
        <v>0</v>
      </c>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2846</v>
      </c>
      <c r="C45" s="92" t="s">
        <v>2855</v>
      </c>
      <c r="D45" s="249">
        <v>0</v>
      </c>
      <c r="E45" s="250">
        <v>0</v>
      </c>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2297</v>
      </c>
      <c r="C46" s="92" t="s">
        <v>2856</v>
      </c>
      <c r="D46" s="249">
        <v>0</v>
      </c>
      <c r="E46" s="250">
        <v>0</v>
      </c>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2849</v>
      </c>
      <c r="C47" s="92" t="s">
        <v>2857</v>
      </c>
      <c r="D47" s="249">
        <v>0</v>
      </c>
      <c r="E47" s="250">
        <v>0</v>
      </c>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v>0</v>
      </c>
      <c r="E48" s="252">
        <v>0</v>
      </c>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8" workbookViewId="0">
      <selection activeCell="A2" sqref="A2:D2"/>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23271.64</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1729973.5500000003</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v>0</v>
      </c>
      <c r="E7" s="37"/>
      <c r="F7" s="37"/>
      <c r="G7" s="37"/>
      <c r="H7" s="37"/>
      <c r="I7" s="37"/>
      <c r="J7" s="37"/>
      <c r="K7" s="37"/>
      <c r="L7" s="37"/>
      <c r="M7" s="37"/>
      <c r="N7" s="37"/>
      <c r="O7" s="37"/>
      <c r="P7" s="37"/>
      <c r="Q7" s="37"/>
      <c r="R7" s="37"/>
      <c r="S7" s="37"/>
      <c r="T7" s="37"/>
      <c r="U7" s="37"/>
    </row>
    <row r="8" spans="1:24" ht="12.75" customHeight="1" x14ac:dyDescent="0.2">
      <c r="A8" s="114" t="s">
        <v>35</v>
      </c>
      <c r="B8" s="115" t="s">
        <v>2867</v>
      </c>
      <c r="C8" s="186" t="s">
        <v>2868</v>
      </c>
      <c r="D8" s="40">
        <f>SUM(D9:D16)</f>
        <v>945964.62000000011</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379581.53</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422747.29</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3060.48</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v>4405.3</v>
      </c>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7878.76</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v>0</v>
      </c>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128291.26</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784008.93</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v>0</v>
      </c>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v>0</v>
      </c>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1722438.29</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v>0</v>
      </c>
      <c r="E25" s="37"/>
      <c r="F25" s="37"/>
      <c r="G25" s="37"/>
      <c r="H25" s="37"/>
      <c r="I25" s="37"/>
      <c r="J25" s="37"/>
      <c r="K25" s="37"/>
      <c r="L25" s="37"/>
      <c r="M25" s="37"/>
      <c r="N25" s="37"/>
      <c r="O25" s="37"/>
      <c r="P25" s="37"/>
      <c r="Q25" s="37"/>
      <c r="R25" s="37"/>
      <c r="S25" s="37"/>
      <c r="T25" s="37"/>
      <c r="U25" s="37"/>
    </row>
    <row r="26" spans="1:21" ht="12.75" customHeight="1" x14ac:dyDescent="0.2">
      <c r="A26" s="114" t="s">
        <v>35</v>
      </c>
      <c r="B26" s="115" t="s">
        <v>2898</v>
      </c>
      <c r="C26" s="186" t="s">
        <v>2899</v>
      </c>
      <c r="D26" s="40">
        <f>SUM(D27:D34)</f>
        <v>938429.35999999987</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374482.42</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423286.99</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3061.82</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v>4405.3</v>
      </c>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7878.76</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125314.07</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784008.93</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v>0</v>
      </c>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v>0</v>
      </c>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30806.90000000014</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v>0</v>
      </c>
      <c r="E48" s="37"/>
      <c r="F48" s="37"/>
      <c r="G48" s="37"/>
      <c r="H48" s="37"/>
      <c r="I48" s="37"/>
      <c r="J48" s="37"/>
      <c r="K48" s="37"/>
      <c r="L48" s="37"/>
      <c r="M48" s="37"/>
      <c r="N48" s="37"/>
      <c r="O48" s="37"/>
      <c r="P48" s="37"/>
      <c r="Q48" s="37"/>
      <c r="R48" s="37"/>
      <c r="S48" s="37"/>
      <c r="T48" s="37"/>
      <c r="U48" s="37"/>
    </row>
    <row r="49" spans="1:21" ht="24" x14ac:dyDescent="0.2">
      <c r="A49" s="114" t="s">
        <v>35</v>
      </c>
      <c r="B49" s="166" t="s">
        <v>2931</v>
      </c>
      <c r="C49" s="186" t="s">
        <v>2932</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0</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v>0</v>
      </c>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v>0</v>
      </c>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v>0</v>
      </c>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v>0</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v>0</v>
      </c>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v>0</v>
      </c>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v>0</v>
      </c>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30806.9</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35</v>
      </c>
      <c r="B103" s="85" t="s">
        <v>2846</v>
      </c>
      <c r="C103" s="186" t="s">
        <v>2997</v>
      </c>
      <c r="D103" s="254">
        <v>30806.9</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0</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v>0</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190"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E4+E14+E20+E277+E311+E314+E316</f>
        <v>0</v>
      </c>
      <c r="F3" s="124">
        <f>F4+F14+F20+F277+F311+F314+F316</f>
        <v>4</v>
      </c>
      <c r="G3" s="124">
        <f>IF(RefStr!C12&lt;&gt;"",INT(VALUE(MID(RefStr!C12,1,4))),0)</f>
        <v>2023</v>
      </c>
      <c r="H3" s="128">
        <f>IF(RefStr!C12&lt;&gt;"",INT(VALUE(MID(RefStr!C12,6,2))),0)</f>
        <v>12</v>
      </c>
      <c r="I3" s="129">
        <f>RefStr!C10*1</f>
        <v>23</v>
      </c>
      <c r="J3" s="130" t="str">
        <f>RefStr!H7</f>
        <v>DA</v>
      </c>
      <c r="K3" s="128" t="str">
        <f>RefStr!H9</f>
        <v>DA</v>
      </c>
      <c r="L3" s="128" t="str">
        <f>RefStr!H10</f>
        <v>DA</v>
      </c>
      <c r="M3" s="128" t="str">
        <f>RefStr!H8</f>
        <v>DA</v>
      </c>
      <c r="N3" s="128" t="str">
        <f>RefStr!H11</f>
        <v>DA</v>
      </c>
      <c r="O3" s="131">
        <f>RefStr!C6</f>
        <v>32512</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4</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Provjera</v>
      </c>
      <c r="C215" s="118" t="s">
        <v>3220</v>
      </c>
      <c r="D215" s="123"/>
      <c r="E215" s="71">
        <f t="shared" si="19"/>
        <v>0</v>
      </c>
      <c r="F215" s="71">
        <f t="shared" si="20"/>
        <v>1</v>
      </c>
      <c r="G215" s="71"/>
      <c r="H215" s="71"/>
      <c r="I215" s="71"/>
      <c r="J215" s="71"/>
      <c r="K215" s="71"/>
      <c r="L215" s="71">
        <f>IF(AND('PR-RAS'!D33&gt;0,SUM('PR-RAS'!D659:'PR-RAS'!D660)=0),1,0)</f>
        <v>0</v>
      </c>
      <c r="M215" s="71">
        <f>IF(AND('PR-RAS'!E33&gt;0,SUM('PR-RAS'!E659:'PR-RAS'!E660)=0),1,0)</f>
        <v>1</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Provjera</v>
      </c>
      <c r="C218" s="118" t="s">
        <v>3223</v>
      </c>
      <c r="D218" s="123"/>
      <c r="E218" s="71">
        <f t="shared" si="19"/>
        <v>0</v>
      </c>
      <c r="F218" s="71">
        <f t="shared" si="20"/>
        <v>1</v>
      </c>
      <c r="G218" s="71"/>
      <c r="H218" s="71"/>
      <c r="I218" s="71"/>
      <c r="J218" s="71"/>
      <c r="K218" s="71"/>
      <c r="L218" s="71">
        <f>IF(AND('PR-RAS'!D158&gt;0,SUM('PR-RAS'!D716:D717)=0),1,0)</f>
        <v>1</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Provjera</v>
      </c>
      <c r="C226" s="118" t="s">
        <v>3231</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3316</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3317</v>
      </c>
    </row>
    <row r="1449" spans="10:12" ht="15.75" customHeight="1" x14ac:dyDescent="0.2"/>
    <row r="1450" spans="10:12" ht="15" customHeight="1" x14ac:dyDescent="0.2">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Marica Marić</cp:lastModifiedBy>
  <cp:lastPrinted>2024-02-26T13:05:18Z</cp:lastPrinted>
  <dcterms:created xsi:type="dcterms:W3CDTF">2022-04-01T05:14:30Z</dcterms:created>
  <dcterms:modified xsi:type="dcterms:W3CDTF">2024-02-26T13:09:02Z</dcterms:modified>
</cp:coreProperties>
</file>